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oard Assurance Framework\"/>
    </mc:Choice>
  </mc:AlternateContent>
  <bookViews>
    <workbookView xWindow="0" yWindow="0" windowWidth="23040" windowHeight="8445" tabRatio="832"/>
  </bookViews>
  <sheets>
    <sheet name="Patient 1a" sheetId="13" r:id="rId1"/>
    <sheet name="Patient 1b" sheetId="14" r:id="rId2"/>
    <sheet name="Patient 1c" sheetId="15" r:id="rId3"/>
    <sheet name="Patient 1d" sheetId="16" r:id="rId4"/>
    <sheet name="Patient 1e" sheetId="17" r:id="rId5"/>
    <sheet name="Quality 2a" sheetId="20" r:id="rId6"/>
    <sheet name="People 3a" sheetId="21" r:id="rId7"/>
    <sheet name="People 3b" sheetId="22" r:id="rId8"/>
    <sheet name="People 3c" sheetId="23" r:id="rId9"/>
    <sheet name="System &amp; Partnership 4a" sheetId="24" r:id="rId10"/>
    <sheet name="System &amp; Partnership 4b" sheetId="25" r:id="rId11"/>
    <sheet name="System &amp; Partnership 4c" sheetId="26" r:id="rId12"/>
    <sheet name="System &amp; Partnership 4d" sheetId="27" r:id="rId13"/>
    <sheet name="System &amp; Partnership 4e" sheetId="28" r:id="rId14"/>
    <sheet name="Sustainability 5a" sheetId="29" r:id="rId15"/>
    <sheet name="Sustainability 5b" sheetId="30" r:id="rId16"/>
    <sheet name="Sustainability 5c" sheetId="31" r:id="rId17"/>
    <sheet name="Sustainability 5d" sheetId="32" r:id="rId18"/>
    <sheet name="Sustainability 5e" sheetId="33" r:id="rId19"/>
    <sheet name="Sustainability 5g" sheetId="34" r:id="rId20"/>
    <sheet name="Risk Scores" sheetId="18" r:id="rId21"/>
    <sheet name="Lists" sheetId="10" r:id="rId22"/>
  </sheets>
  <externalReferences>
    <externalReference r:id="rId23"/>
    <externalReference r:id="rId24"/>
    <externalReference r:id="rId25"/>
    <externalReference r:id="rId26"/>
  </externalReferences>
  <definedNames>
    <definedName name="_xlnm._FilterDatabase" localSheetId="21" hidden="1">Lists!$A$2:$O$2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34" l="1"/>
  <c r="D8" i="34"/>
  <c r="D9" i="34"/>
  <c r="D10" i="34"/>
  <c r="D7" i="33"/>
  <c r="L7" i="33"/>
  <c r="L8" i="33" s="1"/>
  <c r="M7" i="33"/>
  <c r="M8" i="33" s="1"/>
  <c r="N7" i="33"/>
  <c r="N8" i="33" s="1"/>
  <c r="O7" i="33"/>
  <c r="O8" i="33" s="1"/>
  <c r="D8" i="33"/>
  <c r="D9" i="33"/>
  <c r="D10" i="33"/>
  <c r="D7" i="32"/>
  <c r="D8" i="32"/>
  <c r="P8" i="32"/>
  <c r="D9" i="32"/>
  <c r="D10" i="32"/>
  <c r="D7" i="31"/>
  <c r="D8" i="31"/>
  <c r="P8" i="31"/>
  <c r="D9" i="31"/>
  <c r="D10" i="31"/>
  <c r="D7" i="30"/>
  <c r="P7" i="30"/>
  <c r="D8" i="30"/>
  <c r="D9" i="30"/>
  <c r="P9" i="30"/>
  <c r="D10" i="30"/>
  <c r="D7" i="29"/>
  <c r="D8" i="29"/>
  <c r="P8" i="29"/>
  <c r="D9" i="29"/>
  <c r="D10" i="29"/>
  <c r="D7" i="28" l="1"/>
  <c r="P7" i="28"/>
  <c r="D8" i="28"/>
  <c r="P8" i="28"/>
  <c r="D9" i="28"/>
  <c r="P9" i="28"/>
  <c r="D10" i="28"/>
  <c r="P10" i="28"/>
  <c r="P11" i="28"/>
  <c r="D7" i="27"/>
  <c r="P7" i="27"/>
  <c r="D8" i="27"/>
  <c r="P8" i="27"/>
  <c r="D9" i="27"/>
  <c r="K9" i="27"/>
  <c r="L9" i="27"/>
  <c r="P9" i="27"/>
  <c r="D10" i="27"/>
  <c r="P10" i="27"/>
  <c r="P11" i="27"/>
  <c r="D7" i="26"/>
  <c r="P7" i="26"/>
  <c r="D8" i="26"/>
  <c r="P8" i="26"/>
  <c r="D9" i="26"/>
  <c r="P9" i="26"/>
  <c r="D10" i="26"/>
  <c r="P10" i="26"/>
  <c r="P11" i="26"/>
  <c r="D7" i="25"/>
  <c r="P7" i="25"/>
  <c r="D10" i="25"/>
  <c r="D7" i="24"/>
  <c r="P7" i="24"/>
  <c r="P8" i="24"/>
  <c r="P9" i="24"/>
  <c r="D10" i="24"/>
  <c r="D7" i="23" l="1"/>
  <c r="P7" i="23"/>
  <c r="D8" i="23"/>
  <c r="P8" i="23"/>
  <c r="D9" i="23"/>
  <c r="P9" i="23"/>
  <c r="D10" i="23"/>
  <c r="P10" i="23"/>
  <c r="D7" i="22"/>
  <c r="P7" i="22"/>
  <c r="D8" i="22"/>
  <c r="P8" i="22"/>
  <c r="D9" i="22"/>
  <c r="P9" i="22"/>
  <c r="D10" i="22"/>
  <c r="D7" i="21"/>
  <c r="P7" i="21"/>
  <c r="D8" i="21"/>
  <c r="P8" i="21"/>
  <c r="D9" i="21"/>
  <c r="P9" i="21"/>
  <c r="D10" i="21"/>
  <c r="D7" i="20"/>
  <c r="P7" i="20"/>
  <c r="D8" i="20"/>
  <c r="P8" i="20"/>
  <c r="D9" i="20"/>
  <c r="P9" i="20"/>
  <c r="D10" i="20"/>
  <c r="D9" i="16" l="1"/>
  <c r="D9" i="15"/>
  <c r="D9" i="14"/>
  <c r="P11" i="17" l="1"/>
  <c r="P10" i="17"/>
  <c r="P9" i="17"/>
  <c r="P8" i="17"/>
  <c r="P7" i="17"/>
  <c r="P11" i="16"/>
  <c r="P10" i="16"/>
  <c r="P9" i="16"/>
  <c r="P8" i="16"/>
  <c r="P7" i="16"/>
  <c r="P11" i="15"/>
  <c r="P11" i="14"/>
  <c r="P10" i="14"/>
  <c r="P9" i="14"/>
  <c r="P8" i="14"/>
  <c r="P7" i="14"/>
  <c r="P11" i="13"/>
  <c r="P10" i="13"/>
  <c r="P9" i="13"/>
  <c r="P8" i="13"/>
  <c r="P7" i="13"/>
  <c r="D8" i="16"/>
  <c r="D8" i="15"/>
  <c r="D8" i="14"/>
  <c r="D10" i="13" l="1"/>
  <c r="P8" i="15"/>
  <c r="P9" i="15"/>
  <c r="P10" i="15"/>
  <c r="P7" i="15"/>
  <c r="D10" i="17" l="1"/>
  <c r="D7" i="17"/>
  <c r="D10" i="16"/>
  <c r="D7" i="16"/>
  <c r="D10" i="15"/>
  <c r="D7" i="15"/>
  <c r="D10" i="14"/>
  <c r="D7" i="14"/>
  <c r="D7" i="13"/>
</calcChain>
</file>

<file path=xl/sharedStrings.xml><?xml version="1.0" encoding="utf-8"?>
<sst xmlns="http://schemas.openxmlformats.org/spreadsheetml/2006/main" count="1682" uniqueCount="529">
  <si>
    <t>Objective:</t>
  </si>
  <si>
    <t>Executive Owner:</t>
  </si>
  <si>
    <t>Operational Owner:</t>
  </si>
  <si>
    <t>Risk ID:</t>
  </si>
  <si>
    <t>Principal Risk Name &amp; Description:</t>
  </si>
  <si>
    <t>CQC Domain:</t>
  </si>
  <si>
    <t>Risk Raiting &amp; Analysis:
(▲, ▬, ▼, N)</t>
  </si>
  <si>
    <t>Likelihood</t>
  </si>
  <si>
    <t>Consequence</t>
  </si>
  <si>
    <t>Risk Score</t>
  </si>
  <si>
    <t>Direction of Risk Score</t>
  </si>
  <si>
    <t>Target Risk Score:</t>
  </si>
  <si>
    <t>Assurance Strength</t>
  </si>
  <si>
    <t>Adequacy of Controls</t>
  </si>
  <si>
    <r>
      <t xml:space="preserve">Context Summary
</t>
    </r>
    <r>
      <rPr>
        <sz val="9"/>
        <color theme="1"/>
        <rFont val="Calibri"/>
        <family val="2"/>
        <scheme val="minor"/>
      </rPr>
      <t>(Patient First problem statement, current situation)</t>
    </r>
  </si>
  <si>
    <t>Indicator:</t>
  </si>
  <si>
    <t>Tar</t>
  </si>
  <si>
    <t>Comments:</t>
  </si>
  <si>
    <t>Nicola Lewis, Associate Director of Patient Experience</t>
  </si>
  <si>
    <t>Responsive</t>
  </si>
  <si>
    <r>
      <t>Current Risk Score: (</t>
    </r>
    <r>
      <rPr>
        <b/>
        <sz val="9"/>
        <color theme="1"/>
        <rFont val="Calibri"/>
        <family val="2"/>
        <scheme val="minor"/>
      </rPr>
      <t>from last assessment)</t>
    </r>
  </si>
  <si>
    <r>
      <t xml:space="preserve">Relevant Key Performance Metrics:
</t>
    </r>
    <r>
      <rPr>
        <b/>
        <sz val="9"/>
        <color theme="1"/>
        <rFont val="Calibri"/>
        <family val="2"/>
        <scheme val="minor"/>
      </rPr>
      <t>(taken from the Patient First Dashboard)</t>
    </r>
  </si>
  <si>
    <t>Initial Risk Score:</t>
  </si>
  <si>
    <t>Rationale for Current Score</t>
  </si>
  <si>
    <r>
      <t xml:space="preserve">Key Existing Controls:
</t>
    </r>
    <r>
      <rPr>
        <sz val="9"/>
        <color theme="1"/>
        <rFont val="Calibri"/>
        <family val="2"/>
        <scheme val="minor"/>
      </rPr>
      <t>(What are we currently doing about the risk?)</t>
    </r>
  </si>
  <si>
    <r>
      <t xml:space="preserve">Assurances on Control:
</t>
    </r>
    <r>
      <rPr>
        <sz val="9"/>
        <color theme="1"/>
        <rFont val="Calibri"/>
        <family val="2"/>
        <scheme val="minor"/>
      </rPr>
      <t>(What's the arrangement for obtaining assurance that the key controls in place are working effectively and having an impact?)</t>
    </r>
  </si>
  <si>
    <r>
      <t xml:space="preserve">Mitigating Actions to Address Gaps:
</t>
    </r>
    <r>
      <rPr>
        <sz val="9"/>
        <color theme="1"/>
        <rFont val="Calibri"/>
        <family val="2"/>
        <scheme val="minor"/>
      </rPr>
      <t>(What more should we do to address the gaps?)</t>
    </r>
  </si>
  <si>
    <r>
      <t xml:space="preserve">Gaps in Controls and Assurances:  
</t>
    </r>
    <r>
      <rPr>
        <sz val="9"/>
        <color theme="1"/>
        <rFont val="Calibri"/>
        <family val="2"/>
        <scheme val="minor"/>
      </rPr>
      <t>(What additional controls and assurances should we seek?)</t>
    </r>
  </si>
  <si>
    <t>Action</t>
  </si>
  <si>
    <t>Action RAG</t>
  </si>
  <si>
    <t>Action Due Date</t>
  </si>
  <si>
    <t>Overdue</t>
  </si>
  <si>
    <t>Off Track</t>
  </si>
  <si>
    <t>Complete</t>
  </si>
  <si>
    <t>On Track/Not Yet Due</t>
  </si>
  <si>
    <t>Date of Last Review:</t>
  </si>
  <si>
    <t>Date of Next Review:</t>
  </si>
  <si>
    <t>Relevant Committee/Group</t>
  </si>
  <si>
    <t>1a</t>
  </si>
  <si>
    <t>Safe</t>
  </si>
  <si>
    <t>▲</t>
  </si>
  <si>
    <t>▼</t>
  </si>
  <si>
    <t>▬</t>
  </si>
  <si>
    <t>N</t>
  </si>
  <si>
    <t>Adequate</t>
  </si>
  <si>
    <t>Partial</t>
  </si>
  <si>
    <t>Inadequate</t>
  </si>
  <si>
    <t>Uncontrolled</t>
  </si>
  <si>
    <t>High</t>
  </si>
  <si>
    <t>Medium</t>
  </si>
  <si>
    <t>Low</t>
  </si>
  <si>
    <r>
      <t xml:space="preserve">Additional Comments
</t>
    </r>
    <r>
      <rPr>
        <sz val="9"/>
        <color theme="1"/>
        <rFont val="Calibri"/>
        <family val="2"/>
        <scheme val="minor"/>
      </rPr>
      <t>(Any blockages/challenges to progress, how are these challenges being managed, additional cost not met through existing budget)</t>
    </r>
  </si>
  <si>
    <t>Score</t>
  </si>
  <si>
    <t>Risk ID</t>
  </si>
  <si>
    <t>2a</t>
  </si>
  <si>
    <t>3a</t>
  </si>
  <si>
    <t>4a</t>
  </si>
  <si>
    <t>5a</t>
  </si>
  <si>
    <t>1b</t>
  </si>
  <si>
    <t>1c</t>
  </si>
  <si>
    <t>1e</t>
  </si>
  <si>
    <t>1d</t>
  </si>
  <si>
    <t>3b</t>
  </si>
  <si>
    <t>3c</t>
  </si>
  <si>
    <t>4b</t>
  </si>
  <si>
    <t>4c</t>
  </si>
  <si>
    <t>4d</t>
  </si>
  <si>
    <t>4e</t>
  </si>
  <si>
    <t>5b</t>
  </si>
  <si>
    <t>5c</t>
  </si>
  <si>
    <t>5d</t>
  </si>
  <si>
    <t>5e</t>
  </si>
  <si>
    <t>5f</t>
  </si>
  <si>
    <t>5g</t>
  </si>
  <si>
    <t>Primary Risk Grouping</t>
  </si>
  <si>
    <t>CQC Domain</t>
  </si>
  <si>
    <t>Effective</t>
  </si>
  <si>
    <t>Caring</t>
  </si>
  <si>
    <t>Well-Led</t>
  </si>
  <si>
    <t>Executive Owner</t>
  </si>
  <si>
    <t>Operational Owner</t>
  </si>
  <si>
    <t>Jeremy Davis, Deputy Chief Medical Officer</t>
  </si>
  <si>
    <t>Dominika Kimber, Deputy Chief People Officer</t>
  </si>
  <si>
    <t>Benn Best, Divisional Director (Planned Care)</t>
  </si>
  <si>
    <t>Tracy Stocker, Director of Operations for Flow and Integration</t>
  </si>
  <si>
    <t>Datix Ref: 
Risk Title:
Current Risk Score:</t>
  </si>
  <si>
    <r>
      <t xml:space="preserve">Action Lead
</t>
    </r>
    <r>
      <rPr>
        <sz val="10"/>
        <color theme="1"/>
        <rFont val="Calibri"/>
        <family val="2"/>
        <scheme val="minor"/>
      </rPr>
      <t>(Name &amp; Job Title)</t>
    </r>
  </si>
  <si>
    <t>Providing outstanding, compassionate care for our patients and their families, every time.</t>
  </si>
  <si>
    <t xml:space="preserve">Low uptake as a result of patient feedback fatigue due to patients not being able to see the improvement being made from completing a survey makes </t>
  </si>
  <si>
    <t>Inpatients FFT Response Rate</t>
  </si>
  <si>
    <t>Emergency Care FFT Response Rate</t>
  </si>
  <si>
    <t>Outpatient Care FFT Response Rate</t>
  </si>
  <si>
    <t>Maternity Care FFT Response Rate</t>
  </si>
  <si>
    <t>FY YTD Average</t>
  </si>
  <si>
    <t>1. Inconsistent use of electronic survey submission</t>
  </si>
  <si>
    <t>1. Business Case to be completed to lease Ipad / Apple devices for patients to use during their stay. This will include FFT functionality and digital ordering options</t>
  </si>
  <si>
    <t>Gail Arnold, Financial Improvement Director</t>
  </si>
  <si>
    <t>Holly Reid, Divisional Director (Unplanned &amp; Integrated Care)</t>
  </si>
  <si>
    <t>Nick Sinclair, Chief Operating Officer</t>
  </si>
  <si>
    <t>Paul Kimber, Deputy Chief Financial Officer</t>
  </si>
  <si>
    <t>Gavin MacDonald, Chief Delivery Officer</t>
  </si>
  <si>
    <t>Alan Davies, Chief Financial Officer</t>
  </si>
  <si>
    <t>Trust Risk Register Risks Aligned to Board Assurance Framework</t>
  </si>
  <si>
    <t>Quality</t>
  </si>
  <si>
    <t>Patient</t>
  </si>
  <si>
    <t>People</t>
  </si>
  <si>
    <t>Systems &amp; Partnerships</t>
  </si>
  <si>
    <t>Sustainability</t>
  </si>
  <si>
    <t>Evonne Hunt, Chief Nursing Officer</t>
  </si>
  <si>
    <t>Alison Davis, Chief Medical Officer</t>
  </si>
  <si>
    <t>Leon Hinton, Chief People Officer</t>
  </si>
  <si>
    <t>Quality Assurance Committee</t>
  </si>
  <si>
    <t>Primary Risk Grouping:</t>
  </si>
  <si>
    <t>Patient Board Assurance Framework</t>
  </si>
  <si>
    <t xml:space="preserve">Potential lack of patient feedback standardisation approach could result in development of multiple approach to feedback questions and data collection which could lead to data variation which cannot be used for benchmarking across the Trust </t>
  </si>
  <si>
    <t>To benchmark feedback across departments and provide consistency.</t>
  </si>
  <si>
    <t xml:space="preserve">Potential lack of delivery across other True North Domains could lead to patients not recommending our services as a place to receive care </t>
  </si>
  <si>
    <t xml:space="preserve">Inpatient Recommend Rate </t>
  </si>
  <si>
    <t>Outpatient Recommend Rate</t>
  </si>
  <si>
    <t xml:space="preserve">Developing specifc improvements based on feedback themes and trends from patients </t>
  </si>
  <si>
    <t>All actions are monitored via driver huddles, catch ball and SDR
Patient Experience Group</t>
  </si>
  <si>
    <t xml:space="preserve">1. Operational flow and processes in maternity have caused a reduction in recommend rate over the last 2 months.         </t>
  </si>
  <si>
    <t xml:space="preserve">1. Maternity teams to implement a deep dive / A3 into the issues surrounding induction of Labour </t>
  </si>
  <si>
    <t>Alison Herron, Director of Midwifery / Kate Harris, Head of Midwifery</t>
  </si>
  <si>
    <t>Another Covid surge could lead to staff losing momentum in the delivery of the FFT breakthrough objective</t>
  </si>
  <si>
    <t xml:space="preserve">Change of SMS text provider
Widened scope of text distribution
Increasing use of electronic devices                                                                                                                     
Paper surveys have been discontinued 
Posters and QR codes disseminated </t>
  </si>
  <si>
    <t xml:space="preserve"> Increased uptake in FFT responses in all areas
Improved response for completed surveys versus opened and incomplete surveys via text
Improvement in recommend rate and overall experience of care 
CQC surveys  / data
Patient Experience Group</t>
  </si>
  <si>
    <t>1. Some wards still utilising paper surveys.</t>
  </si>
  <si>
    <t>Negiligble covid concerns, staff are engaged in the process</t>
  </si>
  <si>
    <t>As other wards (aside from the initial 4 implementation wards) gain interest in Patient First roll out, there is a risk that they would commence development of their own patient feedback approach, outside of the Patient First frontline implementation programme. This could lead to data variation and identification of areas for improvement which are not linked back to the Patient First programme</t>
  </si>
  <si>
    <t>Gather system and FFT feedback                                                                                                                                                                            
No new surveys have been developed since the last reporting period</t>
  </si>
  <si>
    <t>Action Completion Date/Progress Notes</t>
  </si>
  <si>
    <t>Action Completion  Date / Progress Notes</t>
  </si>
  <si>
    <t>Action Completion Date / Progress Notes</t>
  </si>
  <si>
    <t>Risk Score at Last Review:</t>
  </si>
  <si>
    <t>Maternity Recommend Rate</t>
  </si>
  <si>
    <t xml:space="preserve">FFT is a quick and simple way for our patients and other people who use our services to give us feedback, which would enable us to identify what is working well and where there are areas for improvement in any aspect of the patient experience. This is a national requirement set by NHS England whereby patients can express their opinion at all touch points of their journey. 
Currently at Medway NHS Foundation Trust, only 9.9% of our patients and people who use our services provide us with FFT feedback which is behind target of 50% and only 87.9% of respondents would recommend us to their friends or family which is behind target of 95%.
The recent annual Care Quality Commission (CQC) Adult Inpatient Survey 2022 provided us with a baseline of how our patients feel about the quality of care and services we provide. This information doesn’t enable us to be proactive in identifying examples of good practice, immediate issues requiring improvement or themes that are emerging.
Our patients, their families and carers have told us through many engagement routes, including the Care Quality Commission (CQC) Adult Inpatient Survey 2022, what is important to them. We are currently not capturing enough timely information around:
The different stages of the patients’ journey, for example, from admission to discharge, every time they interact with our services, after leaving ED if not admitted.
Text messages are sent to patients after they have left our services and during inpatient admission. 
</t>
  </si>
  <si>
    <t xml:space="preserve">FFT is a quick and simple way for our patients and other people who use our services to give us feedback, which would enable us to identify what is working well and where there are areas for improvement in any aspect of the patient experience. 
Currently at Medway, only 18.5% of our in-patients and people who use our services provide us with FFT feedback and only 88% of respondents would recommend us to their friends or family. The recent annual Care Quality Commission (CQC) Adult Inpatient Survey 2020 provided us with a baseline of how our patients feel about the quality of care and services we provide. This information doesn’t enable us to be proactive in identifying examples of good practice, immediate issue requiring improvement or themes that are emerging.
FFT is a quick and simple way for our patients and other people who use our services to give us feedback, which would enable us to identify what is working well and where there are areas for improvement in any aspect of the patient experience. This is a national requirement set by NHS England whereby patients can express their opinion at all touch points of their journey. 
Currently at Medway NHS Foundation Trust, only 9.9% of our patients and people who use our services provide us with FFT feedback which is behind target of 50% and only 87.9% of respondents would recommend us to their friends or family which is behind target of 95%.
The recent annual Care Quality Commission (CQC) Adult Inpatient Survey 2022 provided us with a baseline of how our patients feel about the quality of care and services we provide. This information doesn’t enable us to be proactive in identifying examples of good practice, immediate issues requiring improvement or themes that are emerging.
Our patients, their families and carers have told us through many engagement routes, including the Care Quality Commission (CQC) Adult Inpatient Survey 2022, what is important to them. We are currently not capturing enough timely information around:
The different stages of the patients’ journey, for example, from admission to discharge, every time they interact with our services, after leaving ED if not admitted.
Text messages are sent to patients after they have left our services and during inpatient admission. 
</t>
  </si>
  <si>
    <t xml:space="preserve">This is the local target for the FFT response rate as part of the patient first breakthrough objective and the patient experience strategy. The risk score was raised in June as the response rate scores for ED and OPD reamin low and maternity response rate dropped in comparison to the months previously  </t>
  </si>
  <si>
    <t>Jamie Moore / Kate Holmes DDoN</t>
  </si>
  <si>
    <t xml:space="preserve">This is the local target for the FFT response rate as part of the patient first breakthrough objective and the patient experience strategy. Risk score has reduced as there is little likelyhood that covid will have an impact on FFT response rate in the near future </t>
  </si>
  <si>
    <t xml:space="preserve"> To benchmark feedback across departments and provide consistency. The risk rating has reduced as the reponse rate has increased consistently for inpatient areas and there has been an incrase in engagement from patient facing areas in the trust. </t>
  </si>
  <si>
    <t xml:space="preserve">FFT is a quick and simple way for our patients and other people who use our services to give us feedback, which would enable us to identify what is working well and where there are areas for improvement in any aspect of the patient experience. This is a national requirement set by NHS England whereby patients can express their opinion at all touch points of their journey. 
Currently at Medway NHS Foundation Trust, only 9.9% of our patients and people who use our services provide us with FFT feedback which is behind target of 50% and only 87.9% of respondents would recommend us to their friends or family which is behind target of 95%.
The recent annual Care Quality Commission (CQC) Adult Inpatient Survey 2022 provided us with a baseline of how our patients feel about the quality of care and services we provide. This information doesn’t enable us to be proactive in identifying examples of good practice, immediate issues requiring improvement or themes that are emerging.
Our patients, their families and carers have told us through many engagement routes, including the Care Quality Commission (CQC) Adult Inpatient Survey 2022, what is important to them. We are currently not capturing enough timely information around:
The different stages of the patients’ journey, for example, from admission to discharge, every time they interact with our services, after leaving ED if not admitted.
Text messages are sent to patients after they have left our services and during inpatient admission. </t>
  </si>
  <si>
    <t xml:space="preserve">Quality Improvement Projects have been commenced based on patient feedback
Engaging with patients to understand why they do not complete the FFT survey
</t>
  </si>
  <si>
    <t>Increased uptake in FFT responses in all areas
Improvement in recommend rate and overall experience of care</t>
  </si>
  <si>
    <t>1. An increase in requests for new or changes to the FFT surveys have been received from different clincal areas</t>
  </si>
  <si>
    <t xml:space="preserve">Original surveys approved by Senior teams based on NHSE guidance 
All survey requests to be approved via the Executive Team
All survey changes actioned by Gather Team </t>
  </si>
  <si>
    <t xml:space="preserve">Gather system and FFT feedback to benchmark the responses in each </t>
  </si>
  <si>
    <t>Nikki Lewis / CNO team</t>
  </si>
  <si>
    <t xml:space="preserve">1. Business case to be written to Lease patient experience IPADS. This work is being carried out with the estates and facilities team to include digital meal ordering. </t>
  </si>
  <si>
    <t xml:space="preserve">Original surveys Surveys approved by Senior teams based on NHSE guidance 
All survey requests to be approved via Execs 
All survey changes actioned by Gather team </t>
  </si>
  <si>
    <t>1.  Full review of all FFT surveys to take place and cross reference the relevance against all clinical areas</t>
  </si>
  <si>
    <t>1. Focus to improve engagement in feedback from patients within the ED and OPD</t>
  </si>
  <si>
    <t>1.  A3 workstream has commenced to im prove the response and recommend rate in both areas</t>
  </si>
  <si>
    <t>Divisional Directors of Nursing</t>
  </si>
  <si>
    <t>Patient 1a</t>
  </si>
  <si>
    <t>Initial Score</t>
  </si>
  <si>
    <t>Current Risk Score</t>
  </si>
  <si>
    <t>Target Risk Score</t>
  </si>
  <si>
    <t>Patient 1b</t>
  </si>
  <si>
    <t>Patient 1c</t>
  </si>
  <si>
    <t>Patient 1d</t>
  </si>
  <si>
    <t>Patient 1e</t>
  </si>
  <si>
    <t>Total FFT Response Rate</t>
  </si>
  <si>
    <t>Total FFT Recommend Rate</t>
  </si>
  <si>
    <t>Emergency Care Recommend Rate</t>
  </si>
  <si>
    <t xml:space="preserve">Proposal is awaiting input from the director of IT and Estates and facilities team. The aim for this to be ready is w/c 02/10/2023. 16/10/23 update was received from DoIT which have been reflected in the BC. Further discussion is required with EH prior to submission. </t>
  </si>
  <si>
    <t xml:space="preserve">OPD Staff are engaging clinical teams in each clinic to provide a reminder to each patient to provide feedback if they get a text in OPD. </t>
  </si>
  <si>
    <t xml:space="preserve">all surveys have been reviewed and updated. This action is complete and awaiting approval with Execs. Once compelte to consider this risk for closure. 16/10/23 This action is complete </t>
  </si>
  <si>
    <t xml:space="preserve">OPD / ED team </t>
  </si>
  <si>
    <t xml:space="preserve">risk rating has increased as actions are overdue and FFT recommend rate has not improved in OPD and ED, which decreases the overall receommend rate in the organisation </t>
  </si>
  <si>
    <t>Proposal is awaiting input from the director of IT and Estates and facilities team. The aim for this to be ready is w/c 02/10/2023. 16/10/23 update was received from DoIT which have been reflected in the BC. Further discussion is required with EH prior to submission.</t>
  </si>
  <si>
    <t>2. An increase in requests for new or changes to the FFT surveys have been received from different clincal areas</t>
  </si>
  <si>
    <t>2. Targeted focus with improvement initiatives in OPD in ED such as, an FFT champion each shift, FFT infomration placement for patients to understand why it is important to complete the feedback survey</t>
  </si>
  <si>
    <t xml:space="preserve">2. Low response feedback rate in ED in OPD areas </t>
  </si>
  <si>
    <t xml:space="preserve">All surveys have been reviewed and updated. This action is complete and awaiting approval with Execs. Once compelte to consider this risk for closure. </t>
  </si>
  <si>
    <t xml:space="preserve">This item to be considered for closure at the next review </t>
  </si>
  <si>
    <t>This project will be running for 1 year</t>
  </si>
  <si>
    <t>2. Staff attitude has been a theme from patient feedback, PALS and Complaints in maternity areas</t>
  </si>
  <si>
    <t xml:space="preserve">2. A3 deep dive into issues surrounding staff attitude, with intentional rounding from senior staff out of hours </t>
  </si>
  <si>
    <t>Kate Harris, Head of Midwifery</t>
  </si>
  <si>
    <t>Maternity A3 and action are complete 15/09/2023</t>
  </si>
  <si>
    <t>3. Staff attitude has been a theme from patient feedback in inpatient areas</t>
  </si>
  <si>
    <t>4. Staff attitude and concerns at night have been raised from patient on inpatient areas</t>
  </si>
  <si>
    <t>5. Low recommend rate in OPD and ED</t>
  </si>
  <si>
    <t>6. Noise at Night</t>
  </si>
  <si>
    <t xml:space="preserve">3. A3 deep dive discussions have commenced with further detail around actions and improvements will be collated with the CNO and team </t>
  </si>
  <si>
    <t xml:space="preserve">4. a rota for senior staff support and visibility has been developed with the CNO. The approach to be approved at the next CNO meeting </t>
  </si>
  <si>
    <t>5. Clinicans in OPD to offer a reminder to patients complete the survey following their consultation. ED staff to promote the use of the FFT survey in the department. Specific actions to be monitored through the BT huddles.</t>
  </si>
  <si>
    <t>6.  A full evalutation of the noise at night project to be completed</t>
  </si>
  <si>
    <t>National target and evidence of exemplary care. Risk score has reduced as the recommend rate has increased consistently within inpatient areas.
Risk rating has increased as actions are overdue and FFT recommend rate has not improved in OPD and ED, which decreases the overall receommend rate in the organisation.</t>
  </si>
  <si>
    <t>Quality 2a</t>
  </si>
  <si>
    <t>People 3a</t>
  </si>
  <si>
    <t>People 3b</t>
  </si>
  <si>
    <t>People 3c</t>
  </si>
  <si>
    <t xml:space="preserve">Target Risk Score </t>
  </si>
  <si>
    <t>Investigations taken forward - new rota in place.  
Current status - Hospital at Night - working well</t>
  </si>
  <si>
    <t>Risk 1433: Delayed recording of Observations on EPR - Current Score 20 (Extreme)
Risk 1539: Blood Gas results not recorded electronically on EPR - Curent Score 12 (High)</t>
  </si>
  <si>
    <t>Trust Risk Register Risks aligned to BAF</t>
  </si>
  <si>
    <t>SOP needs final agreement with IPC Cons</t>
  </si>
  <si>
    <t>ART</t>
  </si>
  <si>
    <t>8. ART Team meeting with IPC Cons to agree protocol</t>
  </si>
  <si>
    <t>8. Review Sepsis policy re which antibiotics most appropriate in very ill patients.</t>
  </si>
  <si>
    <t>Action complete - training live on ESR</t>
  </si>
  <si>
    <t>Tamara Stephens, Senior Resuscitation Officer</t>
  </si>
  <si>
    <t>7. Add to ESR for appropriate staff groups</t>
  </si>
  <si>
    <t xml:space="preserve">7. Improve NEWS training including refresher training. </t>
  </si>
  <si>
    <t>Number of meetings held - in progress</t>
  </si>
  <si>
    <t>6. A3 approach</t>
  </si>
  <si>
    <t>6. Minimise delay from patient deterioration to recording of NEWS score and appropriate action being taken.</t>
  </si>
  <si>
    <t>Completed but needs embedding into electronic records</t>
  </si>
  <si>
    <t>JA</t>
  </si>
  <si>
    <t>5. Rewrite of TEP form</t>
  </si>
  <si>
    <t xml:space="preserve">5. Increase percentage of medical on call doctors with ALS. </t>
  </si>
  <si>
    <t>Complete 27/09/2023</t>
  </si>
  <si>
    <t>4. Improve ALS /BLS Training Compliance  -porgress made but still work to do</t>
  </si>
  <si>
    <t xml:space="preserve">4. Improve weekend handover. </t>
  </si>
  <si>
    <t>Professional Standards developed and published - currently being rolled out</t>
  </si>
  <si>
    <t>3. Culture improvement</t>
  </si>
  <si>
    <t xml:space="preserve">3. Reduce delay between patient being referred to ICU team and review and admission. </t>
  </si>
  <si>
    <t>High NEWS score visibile to ART.</t>
  </si>
  <si>
    <t>GS</t>
  </si>
  <si>
    <t>2. Mitigate delays in review and treatment post referral</t>
  </si>
  <si>
    <t xml:space="preserve">2. Making high NEWS score patient more visible to ART teams. </t>
  </si>
  <si>
    <t>Not capturing NEWS score in timely manner due to delays in it being populated into the system.  Work is ongoing.</t>
  </si>
  <si>
    <t>KH/JM</t>
  </si>
  <si>
    <t>1. Improve monitoring, recodign and acting on patient observations</t>
  </si>
  <si>
    <t>1. Minimising delays in review by adjusting surgical on call rota.</t>
  </si>
  <si>
    <t>These are reviewed in weekly 'huddle' and remain under review unitl marked as complete.
Training and funding for ALS/EPALS – funding confirmed and has been requested by Divisions as part of Business planning.  Status paper drafted which will provide clear countermeasures to deal with known gaps.</t>
  </si>
  <si>
    <t>Investigating delays in review by Surgeons not answering bleep (Pilot for Surgical Teams to attend Hospital @ Night huddle with ART to support response times out of hours, SOP updated to reflect this change to process and engagement will be fully ffective from 1 March with new rota in place to support) - resolved.
Investigating critical care reasons for delay in taking patient.
A3 started regarding ALS and EPALS compliance, and arrangements for providing this training.
Resus Service now attending doctors  (in training) inductions to manually gather Resus certificates data for ESR. 
Ongoing work with Care Group leads focusing on 'culture change'.
CITO now available for all medical staff.  
Cardiac and peri – arrest proforma in process of being implemented onto EPR.
ART team feeing back the trends with avoidable ART calls.</t>
  </si>
  <si>
    <t>The measurable metric for improvements in recognition and escalation of the deteriorating patient is avoidable 2222 calls. In 2021 there were thirty-nine (39) 2222 calls which were avoidable. Four (4) of these were avoidable because the patient should have been on a 'DNAR' not for resuscitation pathway and so death did not result from actions (or lack of them) prior to the call, but in the other thity-five (35) cases different actions prior to the 2222 call may have avoided the need for the call. In some cases there was avoidable death. Although there has been continued improvement since a high point of 13 in July 2022, avoidable 2222 calls are currently occuring on an average of 1 per week, and as such, the liklihood score cannot yet be reduced from 4.</t>
  </si>
  <si>
    <t>We have patients in the hospital who die unnecessarily and the data tells us that this is more likely at the weekend than during the week. From analysis we have identified that possible delay or failure to monitor or escalate is one of the biggest causes of “death” harm incidents behind implementation of care or ongoing monitoring.</t>
  </si>
  <si>
    <t>Avoidable 2222 Calls - Peri-Arrest</t>
  </si>
  <si>
    <t>Avoidable 2222 Calls - Cardiac Arrest</t>
  </si>
  <si>
    <t>Targets set are for financial year 2023/24. Target for Peri-Arrest calls is based on 30% reduction on 2022/23 total.</t>
  </si>
  <si>
    <t>Avoidable 2222 Calls - Total</t>
  </si>
  <si>
    <t>FY YTD</t>
  </si>
  <si>
    <t>Lack of timely escalation and treatment of deteriorating patients</t>
  </si>
  <si>
    <t>Excellent outcomes ensuring no patient comes to harm and no patient dies who should not have</t>
  </si>
  <si>
    <t>Quality Board Assurance Framework</t>
  </si>
  <si>
    <t>People Committee</t>
  </si>
  <si>
    <t xml:space="preserve">External labour market - addressed through annual skills demand profile through operational planning returns to ICB (education commissioning shortages) and continued international recruitment to address domestic skills shortage through ethical recruitment. 
Our ability to retain staff through competitive rewards packages is limited due to the Trust's financial position and a natonally agreed rates of pay, therefore we plan to develop and promote Trust's Employee Value Proposition through the refreshed Employer Brand. </t>
  </si>
  <si>
    <t>Ref:  1714 - Lack of monitoring and easy identification of hospital acquired VTE and subsequent investigation due to no dedicated VTE Nurse - Current Risk Score:  20 (Extreme)
Ref:  1323 - Ageing ENT workforce with an inability to recruit is impacting the ability for patients to be seen in a timely manner - Current Risk Score:  20 (Extreme)
Ref:  1030 - Safe Staffing - Current Risk Score:  12 (High)
Ref:  1691 - Potential for the Trust to have an unfunded cost pressure should the proposed harmonised bank rate be applied - Current Risk Score:  16 (Extreme)
Ref:  1413 - Lack of Neurology Consultants - Current Risk Score:  12 (High)
Ref:  1394 - Security Capacity - Current Risk Score:  9 (High)
Ref:  1346 - Lack of Specialist Physiotherapist for Paediatrics and Neonates - Current Risk Score: 3 (Low)
Ref:  1235 - Dietetic staffing at risk due to multiple resignations within team which could lead to delayed dietetic interventions - Current Risk Score:  12 (High)
Ref:  1686 - No Palliative/EOLC service coverage at Weekends due to staffing levels - Current Risk Score:  15 (Extreme)
Ref:  1609 - Reduced fill-rate for enhanced care posts may increase patient self-harm, abscondment and staff safety - Current Risk Score:  12 (High)
Ref:  1544 - Acute shortage of pharmacists - Current Risk Score:  12 (High)
Ref:  1285 - Lack of adequate critical care consultants to manage the critical care unit - Current Risk Score:  16 (Extreme)
Ref:  1705 - Inadequate PDN support for Critical Care - Current Risk Score:  12 (High)
Ref:  1636 - Limited Therapy and Dietetic Provision to Sheppey Frailty Unit - Current Risk Score:  12 (High)
Ref:  1607 - Cardiac Physiologist staffing - Current Risk Score:  12 (High)
Ref:  1597 - Trust unable to manage midwifery vacancies using CCCU students, impacting the workforce required to provide patient care - Current Risk Score:  20 (Extreme)
Ref:  1565 - No Substance Misuse Nurse in the Trust - Current Risk Score:  12 (High)
Ref:  1461 - No RN oversight and lack of CSW establishment in outpatient's clinic setting - Current Risk Score:  8 (High)
Ref:  1364 - Interventional On-Call Service - Current Risk Score:  12 (High)
Ref:  1349 - Vacant End of Life Lead Consultant - 1 PA per week - Current Risk Score:  12 (High)
Ref:  1332 - Inability to recruit substantive microbiologists could mean delays in identifying infections and clinical reviews of patients - Current Risk Score:  6 (Moderate)
Ref:  1294 - Paediatrics Nursing Staff Vacancies - Current Risk Score:  9 (High)
Ref:  1262 - Shortage of medical support for clinical areas - Current Risk Score:  12 (High)
Ref:  1254 - UEC Nursing Cover - Current Risk Score:  12 (High)
Ref:  1226 - Loss of Middle Grade doctors - Current Risk Score:  9 (High)
Ref:  1133 - Insufficient Midwifery Staffing - Current Risk Score:  20 (Extreme)
Ref:  1084 - Safe Medical Staffing - Current Risk Score:  8 (Moderate)
Ref:  1709 - Inability to back-fill positions within the facilities department from bank/agency establishment will impact delivery of service - Current Risk Score:  6 (Moderate)
Ref:  1697 - Staffing levels within the mortuary department - Current Risk Score:  6 (Moderate)
Ref:  1460 - Band 5 &amp; Junior Midwives allocated to work within the community midwifery setting - Current Risk Score:  9 (High)
Ref:  1370 - Insufficient Consultant Anaesthetist to provide consultant delivered care to meet demand - Current Risk Score:  12 (High)
Ref:  1302 - Movement of staff to support acuity on Delivery Suite creates red flags in other areas - Current Risk Score:  9 (High)
Ref:  1239 - Occupational Therapy Recruitment/Retention Challenges may result in delayed therapy interventions and discharge planning/actions - Current Risk Score:  9 (High)
Ref:  1061 - Staff morale due to increased demand and pressure - Current Risk Score:  9 (High)</t>
  </si>
  <si>
    <t xml:space="preserve">New approach to be explored with the system and new policy written </t>
  </si>
  <si>
    <t xml:space="preserve">5. Consider implementation of recruitment and retention premia for difficult to recruit and retain roles, including medics </t>
  </si>
  <si>
    <t xml:space="preserve">New Intention to Resign process will include Stay Conversations and new approach to Exit interviews </t>
  </si>
  <si>
    <t>4. We need to improve our understanding of the reasons why staff leave clinical areas difficut to recruit to.</t>
  </si>
  <si>
    <t xml:space="preserve">A3 on the recruitment and onboarding process </t>
  </si>
  <si>
    <t xml:space="preserve">3. We need to improve our end to end recruitment and onboarding process. </t>
  </si>
  <si>
    <t>Linda Longley, Director of Transformation</t>
  </si>
  <si>
    <t>Introduction of culture and transformation climate survey for areas with Patient First rollout.</t>
  </si>
  <si>
    <t>2. Positive industrial relations with staff participating in industrial action to preserve their engagement.</t>
  </si>
  <si>
    <t xml:space="preserve">Ongoing </t>
  </si>
  <si>
    <t>Multi - disciplinary preparation for industrial action, open and transparent communications with staff and trade unions.</t>
  </si>
  <si>
    <t>1. Safe staffing levels for the periods of industrial action.</t>
  </si>
  <si>
    <t xml:space="preserve">1. HR&amp;OD performance meeting monitoring the People Strategy and operational HR KPIs.
2. 'Our People' true north and breakthrough is monitored through the Trust Management Board SDR.
3. Monitoring of KSS benchmarking during elevated national turnover.
5. Monthly SDR including discussion on workforce, vacancies, recruitment plan and temporary staffing.
6. Regular reports to People Committee
    a. Resourcing Report
    b. Temporary staffing utilisation
    c. Safe staffing report
7. Vacancy Reporting: Bi-monthly reporting to Board demonstrating:
    a. Current contractual vacancy levels (workforce report)
    b. Sickness, turnover, starters leavers (Integrated Quality and Performance Report (IQPR))
8. Monthly reporting to services or all HR metrics and KPIs via HR Business Partners.
9. Monitoring controls: 
    a. Monthly reporting of vacancies and temporary staffing usage at PRMs;
    b. Daily temporary staffing reports to services and departments against establishment;
    c. Daily pressure report during winter periods for transparency of gaps.
</t>
  </si>
  <si>
    <t xml:space="preserve">1. Strategy: 2019-2022 People Strategy in place to address current workforce pressures, link to strategic objectives and national directives.
2. Retention programmes across Trust.
3. Attraction: Resourcing plans based on local, national and international recruitment.  
4. Temporary staffing delivery: 
     a. NHSE agency ceiling reporting in place; 
     b. Monthly breach report to NHSE;
     c. Reporting to Board of substantive to temporary staffing paybill.
5. Workforce redesign:
     a. SDR review of hard to recruit posts and introduction of new roles;
     b. Reporting to People Committee apprenticeship levy and apprenticeships.
6. Operational:
     a. Operational KPIs for HR processes and teams reported monthly.
7. Care group nursing recruitment plan: Number of substantive nurses currently at highest point since 2015 and international nursing offers in place.
8. Delivery of the EDI Action Plan to narrow differentaials to disciplinaries, access to CPD and shortlist to hire
9. Bi-weekly CNO led meetings focussing on recruitment, retention, education and develepment of nursing and midwifery and CSW staff </t>
  </si>
  <si>
    <t xml:space="preserve">The Trust's metrics indicate that there are no risks to its ability to staff clinical or corporate areas sustantively. Ongoing dispute with the Government, union ballots and risks of industrial action by all staff groups can have a negative effect on the staffing levels however this would be temporary and safe staffing levels would be ensured. </t>
  </si>
  <si>
    <t xml:space="preserve">The Trust's vacancy levels are reducing and are well below the 9% target. Monthly sickness rate, combining short and long term sickness, is also improving and in April 23 is reached 4% target. Staff turnover level is relatively stable at just over 12%, however refreshed People True North revealed much higher than expected level of staff turnover in their first two years of employment, which in the second year of employment exceeds 21%. This means that one in four members of staff leave their employment with the Trust in the second year of their employment, which may pose staffing risks within the specific roles or teams affected by this trend. </t>
  </si>
  <si>
    <t>TBC</t>
  </si>
  <si>
    <t xml:space="preserve">Stay conversations </t>
  </si>
  <si>
    <t xml:space="preserve">Exit interviews </t>
  </si>
  <si>
    <t>Substantive Workforce</t>
  </si>
  <si>
    <t>Sickness Absence Rate</t>
  </si>
  <si>
    <t>Risk Score at Last Review</t>
  </si>
  <si>
    <t>Vacancy Rate</t>
  </si>
  <si>
    <t>There is a risk that the Trust may be unable to staff clinical and corporate areas sufficiently to function</t>
  </si>
  <si>
    <t>To be the employer of choice and have the most highly engaged staff within the NHS</t>
  </si>
  <si>
    <t>People Board Assurance Framework</t>
  </si>
  <si>
    <t xml:space="preserve">Factors which are external to the Trust and not in our control are likely to have a negative impact on staff engagement and morale (worstening financial situation, cost of living crisis, recession). </t>
  </si>
  <si>
    <t xml:space="preserve">FTSU process needs to be reviewed and the policy updated </t>
  </si>
  <si>
    <t xml:space="preserve">5. Review Trust's Freedom to Speak UP Policy and process for comissioning investigations </t>
  </si>
  <si>
    <t xml:space="preserve">Lisa Webb </t>
  </si>
  <si>
    <t xml:space="preserve">ICB New Starter Survey has been implemented and first results need to be analised. </t>
  </si>
  <si>
    <t xml:space="preserve">4.We need to understand the engagement of newly recruited employees to be able to address any factors which may affect their engagement levels and their retention in the first two years of their employment. </t>
  </si>
  <si>
    <t>Design and introduction of processes which will improve our understanding of reasons why staff leave their employment with us (stay conversations, exit interviews)</t>
  </si>
  <si>
    <t xml:space="preserve">3. Currently we have no data which could be used to improve staff retention e.g. reasons behind our high turnover of staff in the first two years of employment.  </t>
  </si>
  <si>
    <t>Katrina Ashton</t>
  </si>
  <si>
    <t>Delivery of Freedom to Speak up Strategy</t>
  </si>
  <si>
    <t xml:space="preserve">2. Fredom to Speak up startegy should be refreshed and accompanied by an implemntation action plan. </t>
  </si>
  <si>
    <t>Lisa Allister</t>
  </si>
  <si>
    <t>Relaunch of Trust Values</t>
  </si>
  <si>
    <t xml:space="preserve">1. We need to ensure that our Values are well understood and evident through staff behaviours. </t>
  </si>
  <si>
    <t xml:space="preserve">1. HR&amp;OD performance meeting monitoring the People Strategy and operational HR KPIs.
2. JSC and JLNC in place.
3. ‘Our People’ programme reviewed through the Trust Improvement Board (including NHS People Plan)
4. Annual report to the Board on staff survey results 
5. Regular reports to People Commitee: 
    a. Freedom to Speak Up Guardian report
    b. Leadership Development programme 
    c. Wellbeing Guardian quarterly assurance report 
    d. Staff survey results annual report 
6. New Starter Survey (ICB) will be analised and actions reported to the People Committee. 
7. Spirit of Medway meetings have restarted and feedback is collated for repoirting to the People Commitee. </t>
  </si>
  <si>
    <t xml:space="preserve">1. Strategy: People Strategy in place to address the underlying cultural issues within the Trust, to ensure freedom to speak up guardians are embedded and deliver the ‘Best Culture’
2. Staff Health and Wellbeing strategy in place with nominated NED Wellbeing Guardian
3. Culture Intervention:  The Trust has embedded the delivery of ‘You are the difference’ culture programme to instil tools for personal interventions to workplace culture and a parallel programme for managers to support individuals to own change which is embedded in induction. 
4. The Trust is currently implementing the NHSEI Culture, Engagement and Leadership programme.
5. Communication routes well established in Trust
6. Freedom to speak up guardians are in place.
7. VBR in place Qualitative and quantitative values-based appraisal to continue to embed values into the Trust culture. 
8. Culture Intervention: Principles of 'Just Learning Culture' are embedded in all HR processes and into training (e.g. management essentials, Trust Induction) delivered to staff. 
9. New Starter Survey ICB led project is under way and the results are being analised. </t>
  </si>
  <si>
    <t xml:space="preserve">The Trust's people breakthrough objective is to ensure that over 90% of our staff have at least an annual appraisal and wellbeing conversation including a wellbeing objective to ensure staff and manager conversations are occuring on a regular basis.  The staff survey score is available once a year, current risk score will be based on the 2022 staff engagement score. The refreshed breakthrough objective is going to focus on tracking staff retention through improved employee experience and reduced turnover in the first 24 months of employment. </t>
  </si>
  <si>
    <t xml:space="preserve">Our staff engagement across the Trust is low which impacts on our ambition to have a better work culture, improved productivity, improving patient experience and outcomes.   The Trust has been in the lowest quartile for staff survey results (score 6.63, rank 94/126) for staff engagement for the last five years but has improvement in the last financial year to the threshold between quartile 3 and 4 having improved by 18 trust rank score. 
There appears to be an increase in staff raising concerns using formal channels, these relate to violence and aggression in ED and more general reports of bullying and harassment. </t>
  </si>
  <si>
    <r>
      <t xml:space="preserve">Missing EDI KPI </t>
    </r>
    <r>
      <rPr>
        <b/>
        <u/>
        <sz val="11"/>
        <color theme="1"/>
        <rFont val="Calibri"/>
        <family val="2"/>
        <scheme val="minor"/>
      </rPr>
      <t>TBC</t>
    </r>
    <r>
      <rPr>
        <b/>
        <sz val="11"/>
        <color theme="1"/>
        <rFont val="Calibri"/>
        <family val="2"/>
        <scheme val="minor"/>
      </rPr>
      <t xml:space="preserve"> </t>
    </r>
  </si>
  <si>
    <t>Appraisal Rate</t>
  </si>
  <si>
    <t>Target delivery by 2025</t>
  </si>
  <si>
    <t>Staff Survey Engagement Score</t>
  </si>
  <si>
    <t>Should there be a deterioration of staff engagement with the Trust due to lack of confidence, this may lead to worsening morale and subsequent increase in turnover</t>
  </si>
  <si>
    <t xml:space="preserve">Poor adherance to the Trust values may lead to the worstening employee and patient experience with negative impacts on quality of care and patient safety and the Trust's reputation amongst the patients, their families, current and prospective employees. </t>
  </si>
  <si>
    <t xml:space="preserve">To be approved by Exec </t>
  </si>
  <si>
    <t>Lisa Webb</t>
  </si>
  <si>
    <t xml:space="preserve">5. Implement policy and fines for DNAs </t>
  </si>
  <si>
    <t xml:space="preserve">5. Encourage improved attendance of staff in Stat Man training </t>
  </si>
  <si>
    <t xml:space="preserve">Remaining two SMEs are chased for their profiles </t>
  </si>
  <si>
    <t xml:space="preserve">4. Complete mapping process </t>
  </si>
  <si>
    <t xml:space="preserve">4. Ensure competency profiles are up to date and correctly mapped for all positions. </t>
  </si>
  <si>
    <t>3. Review induction process and management essentials</t>
  </si>
  <si>
    <t>3. Review of staff induction and management essentials.</t>
  </si>
  <si>
    <t>TM strategy will form part of the People strategy</t>
  </si>
  <si>
    <t>2. Development and delivery of Trust Talent Management Strategy</t>
  </si>
  <si>
    <t>2. Development of succession plans and links with the Trust Talent Management Strategy.</t>
  </si>
  <si>
    <t>1. Evaluation of the quality of appraisals.</t>
  </si>
  <si>
    <t>1. Evaluate quality of appraisals.</t>
  </si>
  <si>
    <t xml:space="preserve">1. 2019-22 People Strategy in place with monitored delivery plans through monthly People Strategy meetings.
2. ‘Our People’ programme fortnightly review meeting which includes the NHS People Plan
3. Overall statutory and mandatory training compliance report to Board (bi-monthly) and internally weekly.
4. Regular reports to the People Committee:
   a. Freedom to Speak Up Guardian report
    b. Leadership Development programme 
    c. Wellbeing Guardian quarterly assurance report 
    d. Staff survey results 
    e. Statutory mandatory training update 
5. Establishment of the Stat Man Group where issues and risks are discussed 
6. Escalation of DNAs through the HR BPs to the respective managers and clinical division groups </t>
  </si>
  <si>
    <t>1. Strategy: People Strategy in place to address the underlying cultural issues within the Trust, to ensure freedom to speak up guardians are embedded and deliver the ‘Best Culture’
2. Right skills: The Trust has a fully-mapped competency profile for each position within the Trust and monitored against individual competency.  
3. Competency profiles are in place for all positions.  Competency compliance is linked to incremental pay progression (policy implemented).
4. Culture Intervention:  The Trust has embedded the delivery of ‘You are the difference’ culture programme to instil tools for personal interventions to workplace culture and a parallel programme for managers to support individuals to own change.  This programme is also embedded in induction.
5. Right attitude and values inform key People processes:
    a. Values-based recruitment (VBR) in place for medical and non-medical positions;
    b. Values-based appraisal in conjunction with performance;
6. Leadership development programmes implemented to ensure leadership skills and techniques in place.
7. The Trust is currently implementing the NHSEI Culture, Engagement and Leadership programme.</t>
  </si>
  <si>
    <t>A high StatMan compliance along with low vacancy rate provides assurance the necessary mandatory skills are available and utilised for patient care and other Trust business. Completion of Stat Man and vacancy rate currently exceed Trust targets however there are areas where this completion falls below the agreed target, which is being monitored and reported by the Stat Man Group. 
The substantive worker spend as percentage of Trust pay bill is approaching target, which contributes to continuity of care and supports the Trust to be sustainable financially.</t>
  </si>
  <si>
    <t xml:space="preserve">Levels of professionalism as expressed through the uptake of mandatory training and the Trust's values may have a direct impact on staff engagement and motivation, which in turn can also affect staff performance, professional conduct, quality of patient care and retention. </t>
  </si>
  <si>
    <t>Staff Behaviours TBC</t>
  </si>
  <si>
    <t>Substantive workforce</t>
  </si>
  <si>
    <t>Vacancy rate</t>
  </si>
  <si>
    <t>Appraisal rate</t>
  </si>
  <si>
    <t>StatMan compliance</t>
  </si>
  <si>
    <t>Should the Trust lack the right skills and the right values, this may lead to poor performance, poor care, worsening morale and subsequent increase in turnover.
IMPACT: This may lead to an impact on patient experience, quality, safety and risk the Trust’s aim to be an employer of choice.</t>
  </si>
  <si>
    <t>Trust Management Board</t>
  </si>
  <si>
    <t xml:space="preserve">Subject to increase of winter pressures such as Covid, target will change due to number of strike sessions </t>
  </si>
  <si>
    <t>Ref:  1693 - Chronic Pain Service unable to meet elective activity target for 23/24 - Current Risk Score:  12 (High)</t>
  </si>
  <si>
    <t>Operational Risks:</t>
  </si>
  <si>
    <t>N/A - Financial agreement in place with the ICB (no claw back of funds will be taken from this financial year).</t>
  </si>
  <si>
    <t xml:space="preserve">RTT meeting to meet weekly to ensure governance
Weekly ERF meeting lead by the COO 
Bi-weekly EFF funding meeting with the Executive 
Planned vs activity numbers to be shared weekly with service users 
Monthly system support in place via the CCG  </t>
  </si>
  <si>
    <t xml:space="preserve">Money has already been paid to the Trust. </t>
  </si>
  <si>
    <t xml:space="preserve">Eltecive recovery has not been hit yet due to factores beyond our control.  This includes stike acions for both SHO doctors and Consultant stikes in addation there is no elective ward avalable until the end of the month. The opening of Sunderland day care centre will support the elective activity from end of August. </t>
  </si>
  <si>
    <t>Elective recovery funding has been made available to each integrated care board to support the delivery plan for tackling the Covid 19 backlog of elective care.</t>
  </si>
  <si>
    <t>Elective Care Dashboard</t>
  </si>
  <si>
    <t>Outpatient First Appointments</t>
  </si>
  <si>
    <t>Elective Day Case</t>
  </si>
  <si>
    <t>Elective Inpatient</t>
  </si>
  <si>
    <t xml:space="preserve">Not meeting the 104% target for the Elective Recovery Fund will provide further financial challenge (Financial Value) </t>
  </si>
  <si>
    <t>Delivering timely, appropriate access to acute care as part of a wider integrated care system</t>
  </si>
  <si>
    <t>System and Partnership Board Assurance Framework</t>
  </si>
  <si>
    <t>Trust has agreed to hit no 65 week breaches for next year. 
Lack of ward and outpatient space currenlty.  New Ward has been assigned which is due in August.    
Increase in winter presentations may negatively impact RTT performance</t>
  </si>
  <si>
    <t>Ref:  1474 - ENT PTL and Waiting Times - Current Risk Score:  12 (High)
Ref:  1329 - Gastroenterology Backlog of Outpatient First Appointment - Current Risk Score:  16 (Extreme)
Ref: 1538 - Breast Unit Capacity impacting the Trusts ability to meet the 2ww Target - Current Risk Score: 16 (Extreme)</t>
  </si>
  <si>
    <t xml:space="preserve">2. Increase risks due to consultant strikes </t>
  </si>
  <si>
    <t xml:space="preserve">1. There is a risk associated with the junior doctor strike which has increased the PTL resulting in a loss of appox. 1000 outpatients and 150 electives.  </t>
  </si>
  <si>
    <t>Weekly RTT meeting 
Reports direct to COO 
Monthly reporting to TMB 
Focus on clinical urgent and then long waits
Patient P control in operation 
Use of ERF monies to support increased activity 
Breach validation plus clinical harm</t>
  </si>
  <si>
    <t xml:space="preserve">The trust had 6 78 week breaches all of which realte to ENDO  
New ward should be in place by August but has been delayed due to the estate and stffing issues, now due to open on the 22nd August 
New theatre should be in place by August\september .  </t>
  </si>
  <si>
    <t>RTT postion fell in the last 3 months however Trust meet the national targets of no 78 week breaches. Trust plans to have zero 65 weeks by the end of March 2024</t>
  </si>
  <si>
    <t xml:space="preserve">% of patients that have been treated within 18weeks from referral to treatment </t>
  </si>
  <si>
    <t>RTT Incomplete Performance %</t>
  </si>
  <si>
    <t>Not meeting the RTT standards brings a risk to the quality of care we are providing our patients as well as their overall experience.</t>
  </si>
  <si>
    <t>Ref:  1179 - Lack of Winter Pressures Preparedness with partners - Current Risk Score:  12 (High)</t>
  </si>
  <si>
    <t>AEM Care Group Triumvirate:
Linda Stevens, General Manager - Kathy Ward, Head of Nursing - Chris Parokkaran, Clinical Director</t>
  </si>
  <si>
    <t xml:space="preserve">1. Care Group to review and implement and bring to Divisional management Board </t>
  </si>
  <si>
    <t>1. Need to consider benefit realisation for the Acute Medical Model and unintended consequences                                                                                                                                                                  Standard work for Board Round Processes</t>
  </si>
  <si>
    <t>Ongoing review of current systems and processes
Breakthrough huddles weekly 
SDR score card reflecting performance
Safer staffing huddles to support safe flow
Care group SDRs currently being implemented</t>
  </si>
  <si>
    <t>Continuing to embed the Acute Medical Model
Reviewing the Full capacity protocol, opel triggers and actions
Embeding fit to sit/pulling next patients to wards
Focused work through the HARIS group
Reviewing existing protocols and processes to achieve improvements
Improving relationships with SECAmb and working in partnership has mitigated high numbers of ambulance handover delays increace in Virtual beds to 155 by end of Q4 currently av. 75 virtual beds for early supported discharge and admission avoidance</t>
  </si>
  <si>
    <t xml:space="preserve">The score reflects the challenge with our MFFD position and the estate/evironment restrictions that impact on the ability to achieve escalation capacity. However these controls are strengthened by the current Flow and Discharge Programme under the Patient First Programme. </t>
  </si>
  <si>
    <t xml:space="preserve">The Trust is currently not achieving national KPIs, the Breakthrough objective for flow and discharge is for all wards with confirmed discharges to achieve 40%  pre-noon. Our ambition is to improve our discharge processes to support flow across the Trust and reduce patient waiting times.  This will support our ED performance targets, avoid delays and contribute to smooth flow through the organisations.  Patient experience will be enhanced if their non-valued adding IP days are reduced.  </t>
  </si>
  <si>
    <t>ED 4hr performance</t>
  </si>
  <si>
    <t>Pre-noon discharge</t>
  </si>
  <si>
    <t>Patients in ED for 12hr +</t>
  </si>
  <si>
    <t>Ambulance HO delays &gt;60mins</t>
  </si>
  <si>
    <t>Average time in EC Dept (mins)</t>
  </si>
  <si>
    <t>Risk around lack of operational performance for example not meeting constitutional measures (new quality indicators)</t>
  </si>
  <si>
    <t>- Sustained improvement in 4hr performance across Type 1 and non-admitted.
- NCTR has remained high over the last 2 months
- Average wait to 1st OPA has remained high over the last 2 months
'- Non-admitted flow is relatively stable but have experienced volatilty in Type 3 performance
- Community capacity has been difficult to fully utilise due to criteria and transport delays
- Average wait to 1st OPA has remained high over the last 2 months, with increase in referrals. Work has been done to implement referral rejection criteria in some areas but success slow due to large number of locum GPs in Kent and Medway region. This continue to present challenges</t>
  </si>
  <si>
    <t>Some incremental improvement seen but not yet sustained</t>
  </si>
  <si>
    <t>2. To work with Medocc to agree trajectory for sustained improvements</t>
  </si>
  <si>
    <t>2 Trajectory for Medocc Performance</t>
  </si>
  <si>
    <t>Extended due to AL in July</t>
  </si>
  <si>
    <t>1. Review of LAEDB ToR, agenda and required reports.</t>
  </si>
  <si>
    <t>1. LAEDB Refresh, pulling together renewed dahsboard to capture actions and impact across all agreed system KPIs</t>
  </si>
  <si>
    <t>• Dashboard capturing actions and unintended consequences on system partners
• Evidence attendance at ICS and ICP meetings
• Updated ICP and ICS risk register, reflecting input from system organisations
• Risk Report monthly
• Finance Committee report to Board
• Internal review and monitoring of access to care metrics with exec oversight</t>
  </si>
  <si>
    <t>• LAEDB - Oversight dashboard
• Kent and Medway Integrated Care Board
• Kent and Medway Intregrated Care Partnership Joint Committee
• Joint development of plans at ICS level
• Kent CEOs Meeting
• Alignment of Trust, Primary Care, Community and other system partner plans with ICS and ICP plans
• Trust-wide Flow and Discharge Corporate Project</t>
  </si>
  <si>
    <t>Conflicting priorities, infancy of ICB and systems and processes supporting are not yet well established. Despite this, good working relationships exist with focus on key metrics for all providers, and established forums to capture and resolve unintended consequnces of any sytem-based decisions. Deterioration in performance of system partners (community, Medocc) contributing to increased risk in last quarter, additionally the sustained high number of NCTR patients in MFT beds.</t>
  </si>
  <si>
    <t>There is a risk that conflicting priorities, fianancial pressures and/or ineffective governance results results in negative impacts to Medway Foundation Trust's ability to deliver timely, appropriate access to acute care. Examples of this could included but are not limited to: changes in ambulance attendances resulting in increased demand and poorer patient experience, increase in Medically Fit for Discharge (MFFD) patients 'blocking' access to Acute hospital beds, and increases in levels of risk held within the Acute setting.</t>
  </si>
  <si>
    <t>Average wait to 1st OPA (days)</t>
  </si>
  <si>
    <t>#NCTR</t>
  </si>
  <si>
    <t>Currently based on sum of 'Those discharged between 14 and 20 days' and 'Discharged 21 Days or Over'</t>
  </si>
  <si>
    <t>&gt;14 day LOS</t>
  </si>
  <si>
    <t>Total 4 hour performance</t>
  </si>
  <si>
    <t>Total ED 12 Hour Breaches</t>
  </si>
  <si>
    <t>Shared quality of care and performance across the heath and Care Partnership may impact on the Trusts quality and safety through increased ambulance handovers, patient acuity, mortality and admissions</t>
  </si>
  <si>
    <t xml:space="preserve">The Trust regularly has 100+ patients bedded within the Trust that have no criteria to reside. Exploratory work needs to be constructed to understand what can be done to expedite the journey home for these patients. Initial focus should be on pathway 0 patients that require little intervention and are within the Trusts own ability to discharge.
The KPMG Audit on Discharge Data published in April along with the Vital Hub audit on LoS and discharge processes have a number of recommendations being reviewed at HaCP level alongside the Patient First Flow and Discharge project to make improvements. This will form basis for all future training materials as processes will be confirmed, creating a standardised approach to discharge throughout the Trust and allow Clinicians to embed the golden standard of discharge that our patients expect.
LoS efficiency work to support effective Board Rounds (sept '23), Virtual wards and the mobilisation of 41 beds at Amhurst Court in October will support the trust in reducing LoS across the acute wards. There is an element of  concern with our partner organisations ability to meet the demand for PW 1-3 moving into winter and MFT are working with the wider HaCP to manage these pathways more efficiently and to mitigate additional risk of increased LoS and reduced flow across our beds. </t>
  </si>
  <si>
    <t>Ref:  1689 - If the trust does not deliver its efficiency programme then the financial performance against control total could be at risk. - Current Risk Score:  20 (Extreme)
Ref:  1293 - Closure of SAU/being bedded leads to increased wait times in ED/delays to triage treatment and impact on patient experience - Current Risk Score:  15 (Extreme)</t>
  </si>
  <si>
    <t xml:space="preserve">Tracy Stocker, Director of Operations for Flow &amp; Discharge </t>
  </si>
  <si>
    <t>3. HaCP discharge group reviewing pathways via an action plan following the Vital Hub audit</t>
  </si>
  <si>
    <t>3. Review of discharge processes and pathways across the HaCP to reduce NCTR and NCTR LoS</t>
  </si>
  <si>
    <t>Care Group Triumvirates</t>
  </si>
  <si>
    <t>2. Each care group attends a LLoS meeting BiWeekly chared by6 DoOF&amp;I</t>
  </si>
  <si>
    <t>2. Standardised LoS meetings with divisional care groups to challenge and escalate patients for MDT, Snr review</t>
  </si>
  <si>
    <t>New action to be agreed as part of the Corporate programme to improve flow and reduce LoS</t>
  </si>
  <si>
    <t>Divisional Triumvirates</t>
  </si>
  <si>
    <t>1. Both Divisions providing senior oversight of BR's to support discharge planning against EDD.</t>
  </si>
  <si>
    <t>1. An operational plan that supports the closure of escalations area's. Full collaboration with system partners in discharging patients that have no criteria to reside in an acute bed. Cultural change within clinical teams across the Trust. Training programme that emphasises golden standard discharge processes.</t>
  </si>
  <si>
    <t>Regular management meetings to monitor and support progress on improving discharge processes throughout the Trust. This is monitored via; Flow and Discharge Corporate project, These workstreams review current position on a regular basis as well as seek further opportnities whilst following Patient First methodology, improving pre-noon discharge breakthrough objective hudles, HCP Discharge Group, Efficiencies Group and LAEDB. 
Data dashboards including the Flow dashboard (MFT) and the Discharge dashboard (HCP) to capture current performance and help create realistic trajectories for improvement moving forward.</t>
  </si>
  <si>
    <t>The Trust has alined the reducing LoS work into a corporate project within Patient First Flow and Discharge, this is focusing on systems and processes that will improve discharge planning and expedite the patients journey home. A training programme is being developed to ensure consistency  and standardisation in Board Rounds to support actions for early discharge planning and avoid unneccesary delays to discharge.
A National MADE requirement has enabeled us to review board round functions, attendance and processes; there is also a large amount of data from this event which will help us identify oportunities for improved flow and reduced delays. The wards should apply a full MDT conribution to the care and consequent discharge of our patients following SAFER princiles and the Red to Green concept.
Integrated Duscharge Team (IDT) are SME's regarding discharge pathways and processes, they work with LA and and community partners and support ward teams across the Trust with discharge planning and management of PW 1-3 and complex patients.
TeleTracking, Virtual Wards and the opening of Amhurst Court beds will support reducing bed occupancy and improve transfer of care timeescalse. these mitigations will require time to bed in (Amhurst Court to Open)</t>
  </si>
  <si>
    <t>The Trust is under increasing demand and is frequently operating in Opel 4 and Business Continuity our increase in patients without a criteria to reside (100 - 150) and the low discharge profile reduces flow and increases  demand for bed capacity. The improvement activity taking place requires a cultural and transformational change as well as informed training to support best practice which will take some time to fully embed. 
The availability of residential and home care capacity has been significantly impacted by many factors including  cost of living, reduced funding and the impact of the covid pandemic. The impact of this has left MFT with very high numbers of patients across our bed base without a criteria to reside. These patients are at risk of functional deterioration and further complications from hospital acquired infections and disability, tissue damage and low mood. The combined impact of reduced care capacity and increased LoS in an acute bed is not only costly, more importantly it impacts the well being of our patients and staff.  There are many things causing increased length of stay for patients without a criteria to reside that are not within our gift to improve, however efficiencies can be made in reducing LoS for patients not requiring care after discharge (PW 0), including standardised processes and discharge planning. in addition to this there is a risk relating to data quality regarding discharge date and time, this is currently being investigated to ascertain the extent of the issue and develop process to mitigate this.
There are increased delays to dscharging PW1 and PW3 patients dur to a change in comissioned services for Medway PW2, lack of availability for complex nursing PW3 placements. TS is working with partners to resolv these issues and new PW2 pathways being developed which will enabel time monitoring.</t>
  </si>
  <si>
    <t xml:space="preserve">The Trust has a high number of escalation beds open due to high demand for beds and reduced care capacity which is impacting discharge numbers and flow. The functioning of these escalation area's puts added pressure on the financial position of the Trust, as well as placing pressure on the wellbeing of our clinical teams as staffing levels are spread over a wider demographic throughout the Trust. By focusing on reducing the length of stay of our inpatients will increaces the potential for the reduction of escalation beds and will have a posative impact on both financial and operational efficiencies. </t>
  </si>
  <si>
    <t>IP Discharges -  - G&amp;A Adult &gt; 1 Day LoS (Including Transfer to ADL)</t>
  </si>
  <si>
    <t>NCTR at Midnight (count) - Month Average</t>
  </si>
  <si>
    <t>Bed Occupancy  - G&amp;A Adult &gt; 1 Day LoS</t>
  </si>
  <si>
    <t>Avg. Length of Stay - G&amp;A Adult &gt; 1 Day LoS</t>
  </si>
  <si>
    <t>Pre Noon Discharge - G&amp;A Adult &gt; 1 Day LoS (Including Transfer to ADL)</t>
  </si>
  <si>
    <t>There is a risk of financial impact if we are unable to increase flow and close escalation areas</t>
  </si>
  <si>
    <t>System &amp; Partnership 4a</t>
  </si>
  <si>
    <t>System &amp; Partnership 4b</t>
  </si>
  <si>
    <t>System &amp; Partnership 4c</t>
  </si>
  <si>
    <t>System &amp; Partnership 4d</t>
  </si>
  <si>
    <t>System &amp; Partnership 4e</t>
  </si>
  <si>
    <t>Sustainability 5a</t>
  </si>
  <si>
    <t>Sustainability 5b</t>
  </si>
  <si>
    <t>Sustainability 5c</t>
  </si>
  <si>
    <t>Sustainability 5d</t>
  </si>
  <si>
    <t>Sustainability 5e</t>
  </si>
  <si>
    <t>Sustainability 5f</t>
  </si>
  <si>
    <t>NB - this risk was agreed to be closed at FPPC.</t>
  </si>
  <si>
    <t>Sustainability 5g</t>
  </si>
  <si>
    <t>Finance, Planning and Performance Committee</t>
  </si>
  <si>
    <t>Amhurst step down community beds due to open Autumn 2023 - draft contract in place.
Harvey ward has now been opened to support elective activity.</t>
  </si>
  <si>
    <t>Risk 1064: Debt Recovery - Non NHS Trade Debt - Current Score 6 (Moderate)
Risk 1065: Debt Recovery - NHS Trade Debt - Current Score 4 (Low)
Risk 1068: Potential of apprenticeship levy not being utilised by the Trust , may impact ability to upskill and develop staff - Current Score 6 (Moderate)
Risk 1237: Increase bank spend due to enhanced care requirements will lead to overspend against budget (UIC) - Current Score 10 (HIgh)
Risk 1673: Potential for Divisional (Planned Care) CIP target for 2023/24 not being achieved - Current Score 12 (High)
Risk 1687: Potential for Trust not to deliver against activity plan for 2023/24 which could jeopardise delivery of deficit control total - Current Score 25 (Extreme)
Risk 1689: If the trust does not deliver its efficiency programme then the financial performance against control total could be at risk - Current Score 20 (Extreme)
Risk 1690: Escalation capcity - Current Score 12 (High)
Risk 1691: Potential for the Trust to have an unfunded cost pressure should the proposed harmonised bank rate be applied - Current Score 16 (Extreme)
Risk 1692: Inflation - Current Score 9 (High)</t>
  </si>
  <si>
    <t>Works ongoing - current timetable estimates handover in March 2024.</t>
  </si>
  <si>
    <t>Brian Edwards</t>
  </si>
  <si>
    <t>2. Plan and design the construction works associated with the UEC awarded funding for the Cardio-Respiratory village.</t>
  </si>
  <si>
    <t>Action updated to reflect latest requirements of enhanced controls (see 5g) and clinical strategy work.</t>
  </si>
  <si>
    <t>Alan Davies, Chief Financial Officer / Nick Sinclair, Chief Operating Officer</t>
  </si>
  <si>
    <t>1. Capacity and capital planning meetings to proceed, including a plan for the development of an estates strategy upon approval of the lcinical strategy.</t>
  </si>
  <si>
    <t>1. Clarity between the drivers of escalation closure, split between activity volumes, admission rates and length of staf/patient flow improvements.</t>
  </si>
  <si>
    <t>Patient Flow and Discharge working group / corporate project team.
Efficiencies Delivery Group oversight.
Site meetings attended by clinical and operational staff, site office and execs.
Medically fit/no criteria to reside patients are monitored daily.
Medway and Swale Commissioning / Discharge Group meetings.
Implementation of Teletracking at other NHS organisations.</t>
  </si>
  <si>
    <t>"Patient Flow and Discharge" is a cross-cutting scheme within the efficiency programme.  
There is a SOP for opening escalation capacity.
Site meetings held several times per day.  New site director appointed and in post.
The Executive Team has agreed a de-escalation plan.  
Bid for additional capital and revenue funding from national monies submitted to NHSE.
Plans under development for transfer of c40 patients to Amherst as part of community step down bed provision.
Implementation of Teletracking (digital bed management).</t>
  </si>
  <si>
    <t>The Trust closed escalation capacity in April 2023 that it had planned to keep open during Q1.  Given this position, and the budgeting of other capacity during the year, the current risk scores have been reduced from 5 x 5 at the end of the previous financial year.
The potential consequence at this time is considered to be 0.5% - 1% of annual budgets and hence is deemed "major" / 4.
The likelihood is proposed as 5 based on current projections of a bed base that is almost 100 less than will be required this winter.</t>
  </si>
  <si>
    <t>During 2023/24 the Trust reported unbudgeted costs of c£6m arising from escalation capacity, which directly impacted on its ability to deliver a breakeven control total.
A number of escalation areas have been budgeted for 2023/24, although closure of some of this capacity is included in the 'Patient Flow and Discharge' efficiency project.  Non-closure of this capacity - or requiring more capacity than has been budgeted - could lead to cost pressures against the control total.
The ICB has supported the Trust in submitting a bid to NHSE for capital and revenue funding to create additional capacity (Ruby ward, Christina Rosetti and IDT offices), we are developing the plans from the awarded monies to create the cardio-respiratory village.  The Trust has also been awarded monies to open step down beds from October at the Amherst site.</t>
  </si>
  <si>
    <t>Unbudgeted cost of escalation capacity (£m)</t>
  </si>
  <si>
    <t>No adverse variance reported</t>
  </si>
  <si>
    <t>Patient Flow and Discharge efficiency variance to plan (£m)</t>
  </si>
  <si>
    <t>FY
YTD</t>
  </si>
  <si>
    <t>The cost of our escalation capacity raises a risk against our current overspend.  If the Length of Stay efficiency cannot mitigate this there will be a financial impact</t>
  </si>
  <si>
    <t>Living within our means providing high quality services through optimising the use of our resources</t>
  </si>
  <si>
    <t>Sustainability Board Assurance Framework</t>
  </si>
  <si>
    <t>A number of innovation-led invest-to-save schemes have been presented at the Trust Investment Group in early October and are seeking approval from FPPC and Trust Board.</t>
  </si>
  <si>
    <t>4. Permanent recruitment into PMO</t>
  </si>
  <si>
    <t>3. Implementation of substantive PMO structure.</t>
  </si>
  <si>
    <t>Divisional Leads</t>
  </si>
  <si>
    <t>2. Progression of 23/24 divisional schemes through the approval panel</t>
  </si>
  <si>
    <t>2. Capacity and use of benchmarking.</t>
  </si>
  <si>
    <t>Various</t>
  </si>
  <si>
    <t>1. Follow up actions from Exec Check &amp; Challenge of efficiencies programme</t>
  </si>
  <si>
    <t>1. Financial culture and awareness.</t>
  </si>
  <si>
    <t>• Reporting to Efficiency Delivery Group and the Finance, Performance and Planning Committee (identified vs budget, delivered vs budget [in-month and YTD]).
• External audit value for money procedures.
• Internal audit procedures on a cyclical basis.
• SOF reporting / meetings with NHSE, including leveraging knowledge and best practice from Intensive Support Team.
• Model Health Systems, NHS Benchmarking, GIRFT, national cost collection/reference cost benchmarking</t>
  </si>
  <si>
    <t>• Approval panel for schemes &gt; £50k gross value/impact.
• Scrutiny and challenges at the Efficiencies Delivery Group.
• Financial Improvement Director and Interim Chief Delivery Officer in place.
• Strategy &amp; Transformation team resources being redeployed to support this programme short term together with the appointment of a project manager externally (until the end of July 2023).
• KPMG resource redeployed from Patient First to support development of workforce efficiency programme for 2023/24.
• Long term proposal for a PMO is being discussed by executives.
• Supported by / participants of the system productivity and efficiency group.</t>
  </si>
  <si>
    <t>The target is significant and at the time of writing the gap between the value of schemes identified and the target is greater than 1% of the Trust budget.  The consequence score is therefore rated as "catastrophic" / 5.
Despite there being a pipeline of schemes still being worked through, there is an increasing likelihood of slippage ad thus is rated as 5.</t>
  </si>
  <si>
    <t>An efficiency target of £27m for 2023/24 has been set in order to meet a revenue control total deficit of £15m.  
This target is 6.6% of planned income and is the highest across Kent &amp; Medway for this financial year, although other organisations across the South region and wider NHS have larger proportional targets.
The requirement arises due to a number of factors, including but not limited to: cost inflation rising faster than tariff growth; activity growth against historic rollover budgets, coupled with reducing productivity; historic position of underlying financial deficit; use of non-recurrent mitigations in prior years.
Failure to deliver against efficiency plans could impact on the Trust's financial performance and its Strategic Oversight Framework rating.</t>
  </si>
  <si>
    <t>Target remains £27m.</t>
  </si>
  <si>
    <t>Forecast variance (£m)</t>
  </si>
  <si>
    <t>Due to lack of identification and therefore delivery of schemes the programme is behind budget.</t>
  </si>
  <si>
    <t>Actual vs planned performance variance (£m)</t>
  </si>
  <si>
    <t>Projects still being scoped.  Cleanse undertaken on existing scheme list and items removed where no longer viable.</t>
  </si>
  <si>
    <t>Identified vs planned schemes variance (£m)</t>
  </si>
  <si>
    <t>Not delivering the Efficiencies Programme will impact Trust overspend and increase cost pressures Trust wide.</t>
  </si>
  <si>
    <t>Steve Reipond, Director of PMO</t>
  </si>
  <si>
    <t>Continued engagement by pharmacy team with the sustainability breakthrough objective.
Good engagement between pharmacy and BI teams has been initiated.
Medicines prescribing post will be key to realising benefits and cost avoidance.</t>
  </si>
  <si>
    <t>In progress</t>
  </si>
  <si>
    <t>Anil Patel</t>
  </si>
  <si>
    <t xml:space="preserve">4. Finance to provide for each medicine cost centre -
 22/23 expenditure.
- 22/23 M1 – 6 expenditure (if available by month).
- 23/24 budget.
- 23/24 M1 – 6 expenditure
</t>
  </si>
  <si>
    <t>4. Analysis of last year and this year's budget against expenditure to anderstand key drivers to overspend</t>
  </si>
  <si>
    <t xml:space="preserve">In progress - estimated delivery by December </t>
  </si>
  <si>
    <t>John Brewer</t>
  </si>
  <si>
    <t>3. BI to create a monthly and quarterly standardised medicines usage and expenditure report for commentary by care groups</t>
  </si>
  <si>
    <t>3. Monthly and quarterly medicines usage and expenditure reports required for care group oversight of medicines expenditure</t>
  </si>
  <si>
    <t>2. BI to develop a bespoke medicines usage and expenditure reporting tools (e.g. highlight top medicines expenditure in budgets, top changes in drug lines etc.)</t>
  </si>
  <si>
    <t xml:space="preserve">2 Dedicated oversight of medicines usage and expenditure through detailed and automated analysis of data, linking to activity. </t>
  </si>
  <si>
    <t>Candidate appointed with a start date of 14th October 2023</t>
  </si>
  <si>
    <t>Simon Matthews</t>
  </si>
  <si>
    <t>1. Appointment to medicines optimisation pharmacist post to review medicines usage and expenditure data with care groups MDTs</t>
  </si>
  <si>
    <t>1. Detailed analysis of drugs spend and usage to understand reasons for changes in expenditure and introduce controls to limit and reduce medicine expenditure, where possible without impacting the quality and safety of patient care</t>
  </si>
  <si>
    <t>Budget holder meetings.
Efficiencies Delivery Group.
Finance, Planning and Performance Committee reporting.</t>
  </si>
  <si>
    <t>A medicines efficiency working group has been established and is meeting fortnightly.  
Medicines efficiency is a cross-cutting efficiency scheme and has been approved through the panel for 2023/24.
A medicines optimisation post has been agreed (including through the ICB double-lock process) to drive prescribing habit changes, drugs switches and other measures to deliver the efficiencies programme.
Month end variance analysis.</t>
  </si>
  <si>
    <t>If the month 5 YTD overspend were to be extrapolated across the full year there would be an overspend of c£2.5m, being a little over 0.5% of the Trust's annual budget; however, given the YTD adverse performance is driven by income-backed funding the consequence score is maintained as "minor" / 2.
On this same basis the likelihood score has been assessed as "likely" / 4, pending any necessary interventions.</t>
  </si>
  <si>
    <t>During 2023/24 the Trust experienced significant overspends against its drugs budgets.  This was added as a specific areas of concern as part of the Sustainability Breakthrough Objective huddle.
At month 5, the drugs overspend against budget is £1.1m.</t>
  </si>
  <si>
    <t>Forecast variance to budget (£m)</t>
  </si>
  <si>
    <t>Elements of the cost overspend is offset by income for these products.</t>
  </si>
  <si>
    <t>Drugs variance to budget in-month (£m)</t>
  </si>
  <si>
    <t>Current spend on drugs Trust wide is a risk to reducing overspend due to  overall overspend on drugs – there needs to be a focus on changes in prescribing habits</t>
  </si>
  <si>
    <t>Stephen Cook, Chief Pharmacist</t>
  </si>
  <si>
    <t>A follow up meeting to the executive deep dive is to be scheduled.</t>
  </si>
  <si>
    <t>Jeremy Davis</t>
  </si>
  <si>
    <t>3. Identify and procure an appropriate rostering platform to ensure all specialties have rostered medical staffing.  Internal audit review of adequacy of rostering processes and controls.</t>
  </si>
  <si>
    <t>3. Job planning is currently incomplete.</t>
  </si>
  <si>
    <t>Leon Hinton</t>
  </si>
  <si>
    <t>2. Recruitment plan development, particularly for hard to recruit to posts.</t>
  </si>
  <si>
    <t>2. Progression and implementation of medical efficiency cross-cutting scheme actions - additional support requested.</t>
  </si>
  <si>
    <t>Work paused during August due to annual leave and is now subject to copletion of demand and capacity modelling.</t>
  </si>
  <si>
    <t>Alison Davis</t>
  </si>
  <si>
    <t>i) 31/08/2023 for "straight forward" rosters
ii) 31/10/2023 for "less simple" rosters</t>
  </si>
  <si>
    <t xml:space="preserve">1. Complete job planning </t>
  </si>
  <si>
    <t>1. Implementation of actions arising from finance huddle.</t>
  </si>
  <si>
    <t>Budget holder meetings.
Breakthrough huddle.
Finance, Planning and Performance Committee reporting.
Medical workforce efficiency scheme and project group.</t>
  </si>
  <si>
    <t>Month end variance analysis.
Strengthened escalation process for additional sessions, including executive VCP.
Part of the "control of overspending" breakthrough objective.
Medical staffing is a cross-cutting efficiency scheme.
Executive deep dive review undertaken - follow up being scheduled.</t>
  </si>
  <si>
    <t>Whilst efforts are being made to control the overspending of this pay group, the YTD results indicate a significant overspend.  Should this continue the impact would be greater than 1% of the Trust's annual budget and hence would score as "catastrophic" / 5.
The likelihood has been retained at 5 given the historic overspend and this continuing in 2023/24.</t>
  </si>
  <si>
    <t>The medical staffing overspend in 2022/23 was £6.7m (c£4.2m before pay award and pension adjustments at the year end).
This category of expenditure was included as part of the breakthrough objective huddles in that year and continues into 23/24.</t>
  </si>
  <si>
    <t>Forecast variance to budget £m</t>
  </si>
  <si>
    <t>The YTD adverse variance to plan includes costs associated with the industrial action, vacancies, ED pressures, weekend anaesthetics cover and cover for ENT and HDU, together with rotational doctor/GIM costs.</t>
  </si>
  <si>
    <t>Medical staff variance to budget in-month £m</t>
  </si>
  <si>
    <t xml:space="preserve">Mitigating against medical staffing (agency/locum/additional sessions) is a risk to overspend </t>
  </si>
  <si>
    <t>Budget statmeent notifications have now been turned on for budget holders, including reference to upcoming dates for budget holder training.</t>
  </si>
  <si>
    <t>4. Confirmation required for inclusion of budget holder training as part of statman</t>
  </si>
  <si>
    <t>3. Review the scope and content of the financial training provided.</t>
  </si>
  <si>
    <t>Presentation at senior manager meetings and through PF distributions</t>
  </si>
  <si>
    <t>2. Explore wider Trust communication to be issued.</t>
  </si>
  <si>
    <t>Finance Business Partners</t>
  </si>
  <si>
    <t>Ongoing</t>
  </si>
  <si>
    <t>1. 'Finance Business Partners to emphasise the requirement for budget holder training to relevant staff.</t>
  </si>
  <si>
    <t>1. The controls themselves should be sufficient if implemented wholly and fully.  Non-adherence to the controls (and SFIs) to be considered.</t>
  </si>
  <si>
    <t>Previously performance review meetings - now Strategic Deployment Reviews.
Care group and divisional board meetings.
Budget holder meetings
Efficiency Delivery Group
Finance, Planning and Performance Committee
Trust Board
Oversight meetings
Internal audit</t>
  </si>
  <si>
    <t>Budget holder meetings
Budget holder training 
Finance Training Policy
Mandatory objective in appraisal form
Efficiencies as a corporate project
Control of overspending implementation as a breakthrough objective
Communication via senior managers meetings and Trust Management Board
Compliance reporting to FPPC (as part of payables update) and to the Audit and Risk Committee.
Better Business Case trained staff.</t>
  </si>
  <si>
    <t>Consequence: staffing and competence - moderate error(s) due to levels of competency (individual or team).  Finance including claims: before utilisation of reserves the Trust is adverse by &gt;1% of budget in clinical divisions.  Statutory duty: low performance rating.
Likelihood: expected to occur at least weekly.</t>
  </si>
  <si>
    <t>The financial awareness and relative importance across the Trust is considered to be low, e.g. engagement/ownership of financial performance, time given to this as performance reviews, etc.
This manifests in poor budget management and financial performance.
Failure to address this as an issue could impact the Trust's exit from SOF4.</t>
  </si>
  <si>
    <t>Number of lapsed budget holder training (%)</t>
  </si>
  <si>
    <t>The number of budget holders trained vs not trained will be kept under review to ensure staff have had appropriate training to meet their fiduciary duties.
Communication will be released to emphasise the requirements and tools available.</t>
  </si>
  <si>
    <t>Number of lapsed budget holder training (no.)</t>
  </si>
  <si>
    <t>Financial governance to be strengthened</t>
  </si>
  <si>
    <t>Clinical strategy and other strategic development opportunities will be a key element of the FRP refresh.</t>
  </si>
  <si>
    <t>3. Implementation of enhanced financial controls</t>
  </si>
  <si>
    <t>Continued push to ensure all budget holders are trained.  See risk 5e.</t>
  </si>
  <si>
    <t>2. Budget holder training</t>
  </si>
  <si>
    <t>2. Accountability/responsibility of budget holders.</t>
  </si>
  <si>
    <t xml:space="preserve">Some documents delayed  due to fluid environment </t>
  </si>
  <si>
    <t>1. Undertake further FRP reset work.</t>
  </si>
  <si>
    <t>1. Communication to and understanding of Trust staff to the financial issues and their resolution.</t>
  </si>
  <si>
    <t>Monthly reporting and insight of actual v budget performance for review at care group boards, divisional boards, divisional SDRs, Finance, Planning and Performance Committee and the Trust Board. 
Internal accountability framework at programme level, i.e. budget holder meetings.
Delivery of and attendance at training programmes for staff.
Appraisals / objective setting
Efficiency Delivery Group.
NHSE intensive support team
Internal audit
Breakthrough huddle
Oversight meetings with NHSE and ICB</t>
  </si>
  <si>
    <t>1. Rebasing of divisional plans through robust business planning/budget setting.
2. Seek additional monies from third parties to support initiatives and/or the underlying financial position, including the Charity, ICS and national funding sources.
3. Work with NHSE intensive support team.
4. Application of NHSE “Grip and Control” actions to limit spending, at least on a temporary basis.
5. PMO: 
a. Work with divisional teams to identify, develop, implement and track operational delivery and financial consequences of efficiency schemes.
b. Delivery of efficiency showcase events.
6. Financial Training Policy and SOP, setting out the minimum levels of which staff awareness of financial matters and their responsibilities thereon.  
7. Activity pressures monitored as follows:
a. Daily review of emergency flow data to inform new actions &amp; interventions.
b. x3 times per day site / flow meetings.
c. Patient First Programme work streams focused on improvements to:
i. Discharge and Flow 
ii. Acute Care Transformation
d. Public communication.
e. HARIS, CDC and virtual wards projects
8. Breakthrough Objective on "control of overspending".
9. Enhanced VCP process and approval group.
10. NHSE 2023/24 controls spreadsheet and enhanced internal controls.
11. Application of safe staffing recommendations in budgets.</t>
  </si>
  <si>
    <t>Given the YTD performance the likelihood of non-delivery is "almost certain" / 5.  The financial consequence, if extrapolated, is &gt;1% of the annual Trust budget and is thus "catastrophic" / 5.
Reassurance will be required both in terms of in-year delivery and the plans to return to breakeven in 2024/25.</t>
  </si>
  <si>
    <t>If there is insufficient financial awareness, management, control and oversight within the Trust it may lead to an inability to deliver the financial control total, leading to a reputational impact.
Under  contracting arrangements the ICB must meet its control total; this equates to a £15m deficit for the Trust as submitted in the May plan.  Given the YTD performance, inherent risks within the plan and current position on unidentified efficiencies and mitigations, there is significant uncertainty and a risk of the Trust not meetings its control total.  
The Trust currently remains in SOF4 - it is understood that this will be reviewed around the end of Q2 2023/24 although adverse financial performance would not support exit.</t>
  </si>
  <si>
    <t>The Trust reported a deficit for 2022/23 of £6m against an original operating plan (and Financial Recovery Plan year 1 position) of breakeven.  The underlying position was a larger deficit given the support funding and non-recurrent mitigations deployed.
The Trust reports an adverse position in month and YTD for 2023/24.  Please refer to finance reports for further information.</t>
  </si>
  <si>
    <t>-</t>
  </si>
  <si>
    <t>Variance to control total</t>
  </si>
  <si>
    <t>Delivery of the control total and 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</si>
</sst>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_-;\-* #,##0.0_-;_-* &quot;-&quot;??_-;_-@_-"/>
  </numFmts>
  <fonts count="15"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9"/>
      <color indexed="8"/>
      <name val="Calibri"/>
      <family val="2"/>
      <scheme val="minor"/>
    </font>
    <font>
      <sz val="11"/>
      <color rgb="FF000000"/>
      <name val="Calibri"/>
      <family val="2"/>
      <scheme val="minor"/>
    </font>
    <font>
      <sz val="11"/>
      <color indexed="8"/>
      <name val="Calibri"/>
      <family val="2"/>
      <scheme val="minor"/>
    </font>
    <font>
      <b/>
      <sz val="11"/>
      <color indexed="8"/>
      <name val="Calibri"/>
      <family val="2"/>
      <scheme val="minor"/>
    </font>
    <font>
      <sz val="11"/>
      <color theme="1"/>
      <name val="Calibri"/>
      <family val="2"/>
      <scheme val="minor"/>
    </font>
    <font>
      <sz val="9"/>
      <color indexed="8"/>
      <name val="Calibri"/>
      <family val="2"/>
      <scheme val="minor"/>
    </font>
    <font>
      <b/>
      <u/>
      <sz val="11"/>
      <color theme="1"/>
      <name val="Calibri"/>
      <family val="2"/>
      <scheme val="minor"/>
    </font>
  </fonts>
  <fills count="12">
    <fill>
      <patternFill patternType="none"/>
    </fill>
    <fill>
      <patternFill patternType="gray125"/>
    </fill>
    <fill>
      <patternFill patternType="solid">
        <fgColor rgb="FF00B8B4"/>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966FF"/>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8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left" vertical="center"/>
    </xf>
    <xf numFmtId="0" fontId="1" fillId="0" borderId="0" xfId="0" applyFont="1" applyAlignment="1">
      <alignment horizontal="left" vertical="center"/>
    </xf>
    <xf numFmtId="0" fontId="0" fillId="0" borderId="0" xfId="0" applyFill="1" applyAlignment="1">
      <alignment horizontal="left" vertical="center" wrapText="1"/>
    </xf>
    <xf numFmtId="0" fontId="1"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0" applyFont="1" applyFill="1" applyBorder="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5" fillId="0" borderId="0" xfId="0" applyFont="1" applyFill="1" applyAlignment="1">
      <alignment horizontal="center" vertical="center"/>
    </xf>
    <xf numFmtId="0" fontId="5" fillId="6" borderId="0" xfId="0" applyFont="1" applyFill="1" applyAlignment="1">
      <alignment horizontal="center" vertical="center"/>
    </xf>
    <xf numFmtId="0" fontId="5" fillId="5" borderId="0" xfId="0" applyFont="1" applyFill="1" applyAlignment="1">
      <alignment horizontal="center" vertical="center"/>
    </xf>
    <xf numFmtId="0" fontId="5" fillId="4" borderId="0" xfId="0" applyFont="1" applyFill="1" applyAlignment="1">
      <alignment horizontal="center" vertical="center"/>
    </xf>
    <xf numFmtId="0" fontId="5" fillId="3" borderId="0" xfId="0" applyFont="1" applyFill="1" applyAlignment="1">
      <alignment horizontal="center" vertical="center"/>
    </xf>
    <xf numFmtId="14" fontId="0" fillId="0" borderId="1" xfId="0" applyNumberForma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6" borderId="1" xfId="0" applyFont="1" applyFill="1" applyBorder="1" applyAlignment="1">
      <alignment horizontal="center" vertical="center"/>
    </xf>
    <xf numFmtId="9" fontId="7" fillId="7"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1"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6" fillId="3" borderId="1" xfId="0" applyFont="1" applyFill="1" applyBorder="1" applyAlignment="1">
      <alignment horizontal="center" vertical="center"/>
    </xf>
    <xf numFmtId="0" fontId="6" fillId="6"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9" fillId="0" borderId="0" xfId="0" applyFont="1" applyAlignment="1">
      <alignment vertical="center"/>
    </xf>
    <xf numFmtId="0" fontId="6"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17"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5" borderId="0" xfId="0" applyFill="1" applyAlignment="1">
      <alignment horizontal="left" vertical="center"/>
    </xf>
    <xf numFmtId="0" fontId="0" fillId="4" borderId="0" xfId="0" applyFill="1" applyAlignment="1">
      <alignment horizontal="left" vertical="center"/>
    </xf>
    <xf numFmtId="0" fontId="0" fillId="3" borderId="0" xfId="0" applyFill="1" applyAlignment="1">
      <alignment horizontal="left" vertical="center"/>
    </xf>
    <xf numFmtId="0" fontId="1" fillId="2"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17" fontId="11"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64" fontId="7" fillId="7"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0" fillId="2" borderId="6" xfId="0" applyFill="1" applyBorder="1" applyAlignment="1">
      <alignment vertical="center"/>
    </xf>
    <xf numFmtId="0" fontId="0" fillId="2" borderId="7" xfId="0" applyFill="1" applyBorder="1" applyAlignment="1">
      <alignment horizontal="center" vertical="center"/>
    </xf>
    <xf numFmtId="17" fontId="0" fillId="2" borderId="7" xfId="0" applyNumberFormat="1" applyFill="1" applyBorder="1" applyAlignment="1">
      <alignment horizontal="center" vertical="center"/>
    </xf>
    <xf numFmtId="17" fontId="0" fillId="2" borderId="8" xfId="0" applyNumberForma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0" fillId="2" borderId="9" xfId="0" applyFill="1" applyBorder="1" applyAlignment="1">
      <alignment vertical="center"/>
    </xf>
    <xf numFmtId="0" fontId="0" fillId="2" borderId="0" xfId="0" applyFill="1" applyBorder="1" applyAlignment="1">
      <alignment horizontal="center" vertical="center"/>
    </xf>
    <xf numFmtId="0" fontId="0" fillId="2" borderId="10" xfId="0" applyFill="1" applyBorder="1" applyAlignment="1">
      <alignment horizontal="center" vertical="center"/>
    </xf>
    <xf numFmtId="0" fontId="0" fillId="0" borderId="9" xfId="0" applyBorder="1" applyAlignment="1">
      <alignment vertical="center"/>
    </xf>
    <xf numFmtId="0" fontId="0" fillId="0" borderId="0" xfId="0" applyBorder="1" applyAlignment="1">
      <alignment horizontal="center" vertical="center"/>
    </xf>
    <xf numFmtId="0" fontId="0" fillId="0" borderId="10" xfId="0" applyBorder="1" applyAlignment="1">
      <alignment horizontal="center" vertical="center"/>
    </xf>
    <xf numFmtId="17" fontId="0" fillId="2" borderId="0" xfId="0" applyNumberFormat="1" applyFill="1" applyBorder="1" applyAlignment="1">
      <alignment horizontal="center" vertical="center"/>
    </xf>
    <xf numFmtId="17" fontId="0" fillId="2" borderId="10" xfId="0" applyNumberFormat="1" applyFill="1" applyBorder="1" applyAlignment="1">
      <alignment horizontal="center" vertical="center"/>
    </xf>
    <xf numFmtId="0" fontId="0" fillId="2" borderId="11" xfId="0" applyFill="1" applyBorder="1" applyAlignme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 xfId="0" applyFill="1" applyBorder="1" applyAlignment="1">
      <alignment horizontal="left"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left" vertical="center" wrapText="1"/>
    </xf>
    <xf numFmtId="14" fontId="0" fillId="0" borderId="1" xfId="0" applyNumberFormat="1" applyFill="1" applyBorder="1" applyAlignment="1">
      <alignment horizontal="center"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0" fillId="0" borderId="1" xfId="0"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textRotation="90"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14" fontId="0" fillId="0" borderId="2"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14" fontId="0" fillId="0" borderId="2" xfId="0" applyNumberFormat="1" applyFill="1" applyBorder="1" applyAlignment="1">
      <alignment horizontal="left" vertical="center" wrapText="1"/>
    </xf>
    <xf numFmtId="14" fontId="0" fillId="0" borderId="3" xfId="0" applyNumberFormat="1" applyFill="1" applyBorder="1" applyAlignment="1">
      <alignment horizontal="left" vertical="center" wrapText="1"/>
    </xf>
    <xf numFmtId="14" fontId="0" fillId="0" borderId="4" xfId="0" applyNumberFormat="1" applyFill="1" applyBorder="1" applyAlignment="1">
      <alignment horizontal="left" vertical="center" wrapText="1"/>
    </xf>
    <xf numFmtId="14" fontId="0" fillId="0" borderId="1" xfId="0" applyNumberForma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3" xfId="0" applyFill="1" applyBorder="1" applyAlignment="1">
      <alignment horizontal="center" vertical="center" wrapText="1"/>
    </xf>
    <xf numFmtId="14" fontId="10" fillId="0" borderId="2" xfId="0" applyNumberFormat="1" applyFont="1" applyFill="1" applyBorder="1" applyAlignment="1">
      <alignment horizontal="left" vertical="center" wrapText="1"/>
    </xf>
    <xf numFmtId="0" fontId="0" fillId="8" borderId="6" xfId="0" applyFill="1" applyBorder="1" applyAlignment="1">
      <alignment vertical="center"/>
    </xf>
    <xf numFmtId="0" fontId="0" fillId="8" borderId="7" xfId="0" applyFill="1" applyBorder="1" applyAlignment="1">
      <alignment horizontal="center" vertical="center"/>
    </xf>
    <xf numFmtId="17" fontId="0" fillId="8" borderId="7" xfId="0" applyNumberFormat="1" applyFill="1" applyBorder="1" applyAlignment="1">
      <alignment horizontal="center" vertical="center"/>
    </xf>
    <xf numFmtId="17" fontId="0" fillId="8" borderId="8" xfId="0" applyNumberFormat="1" applyFill="1" applyBorder="1" applyAlignment="1">
      <alignment horizontal="center" vertical="center"/>
    </xf>
    <xf numFmtId="0" fontId="0" fillId="8" borderId="9" xfId="0" applyFill="1" applyBorder="1" applyAlignment="1">
      <alignment vertical="center"/>
    </xf>
    <xf numFmtId="0" fontId="0" fillId="8" borderId="0"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vertical="center"/>
    </xf>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9" borderId="6" xfId="0" applyFill="1" applyBorder="1" applyAlignment="1">
      <alignment vertical="center"/>
    </xf>
    <xf numFmtId="0" fontId="0" fillId="9" borderId="7" xfId="0" applyFill="1" applyBorder="1" applyAlignment="1">
      <alignment horizontal="center" vertical="center"/>
    </xf>
    <xf numFmtId="17" fontId="0" fillId="9" borderId="7" xfId="0" applyNumberFormat="1" applyFill="1" applyBorder="1" applyAlignment="1">
      <alignment horizontal="center" vertical="center"/>
    </xf>
    <xf numFmtId="17" fontId="0" fillId="9" borderId="8" xfId="0" applyNumberFormat="1" applyFill="1" applyBorder="1" applyAlignment="1">
      <alignment horizontal="center" vertical="center"/>
    </xf>
    <xf numFmtId="0" fontId="0" fillId="9" borderId="9" xfId="0" applyFill="1" applyBorder="1" applyAlignment="1">
      <alignment vertical="center"/>
    </xf>
    <xf numFmtId="0" fontId="0" fillId="9" borderId="0" xfId="0" applyFill="1" applyBorder="1" applyAlignment="1">
      <alignment horizontal="center" vertical="center"/>
    </xf>
    <xf numFmtId="0" fontId="0" fillId="9" borderId="10" xfId="0" applyFill="1" applyBorder="1" applyAlignment="1">
      <alignment horizontal="center" vertical="center"/>
    </xf>
    <xf numFmtId="17" fontId="0" fillId="9" borderId="0" xfId="0" applyNumberFormat="1" applyFill="1" applyBorder="1" applyAlignment="1">
      <alignment horizontal="center" vertical="center"/>
    </xf>
    <xf numFmtId="17" fontId="0" fillId="9" borderId="10" xfId="0" applyNumberFormat="1" applyFill="1" applyBorder="1" applyAlignment="1">
      <alignment horizontal="center" vertical="center"/>
    </xf>
    <xf numFmtId="0" fontId="0" fillId="9" borderId="11" xfId="0" applyFill="1" applyBorder="1" applyAlignment="1">
      <alignment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1" fillId="8" borderId="1" xfId="0" applyFont="1" applyFill="1" applyBorder="1" applyAlignment="1">
      <alignment horizontal="left" vertical="center" wrapText="1"/>
    </xf>
    <xf numFmtId="14" fontId="0" fillId="0" borderId="1" xfId="0" applyNumberForma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3" borderId="1" xfId="0" applyFill="1" applyBorder="1" applyAlignment="1">
      <alignment horizontal="center" vertical="center" wrapText="1"/>
    </xf>
    <xf numFmtId="1" fontId="0" fillId="0" borderId="0" xfId="0" applyNumberFormat="1" applyFill="1" applyAlignment="1">
      <alignment horizontal="left" vertical="center" wrapText="1"/>
    </xf>
    <xf numFmtId="0" fontId="0" fillId="7" borderId="1" xfId="0" applyFill="1" applyBorder="1" applyAlignment="1">
      <alignment horizontal="left" vertical="center" wrapText="1"/>
    </xf>
    <xf numFmtId="0" fontId="5" fillId="3" borderId="1" xfId="0" applyFont="1" applyFill="1" applyBorder="1" applyAlignment="1">
      <alignment horizontal="center" vertical="center"/>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0" borderId="1" xfId="0" applyBorder="1" applyAlignment="1">
      <alignmen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8" fillId="8" borderId="1" xfId="0" applyFont="1" applyFill="1" applyBorder="1" applyAlignment="1">
      <alignment horizontal="center" vertical="center" textRotation="90" wrapText="1"/>
    </xf>
    <xf numFmtId="0" fontId="1" fillId="9"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164" fontId="0" fillId="7"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8" fillId="9" borderId="1" xfId="0" applyFont="1" applyFill="1" applyBorder="1" applyAlignment="1">
      <alignment horizontal="center" vertical="center" textRotation="90"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0" fillId="0" borderId="1" xfId="0" applyFill="1" applyBorder="1" applyAlignment="1">
      <alignment vertical="center" wrapText="1"/>
    </xf>
    <xf numFmtId="164" fontId="0" fillId="7" borderId="1" xfId="2"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9" fontId="0" fillId="7" borderId="1" xfId="0" applyNumberFormat="1" applyFill="1" applyBorder="1" applyAlignment="1">
      <alignment horizontal="center" vertical="center" wrapText="1"/>
    </xf>
    <xf numFmtId="2" fontId="0" fillId="7" borderId="1" xfId="2" applyNumberFormat="1" applyFont="1" applyFill="1" applyBorder="1" applyAlignment="1">
      <alignment horizontal="center" vertical="center" wrapText="1"/>
    </xf>
    <xf numFmtId="2" fontId="0" fillId="0" borderId="1" xfId="0" applyNumberFormat="1" applyFill="1" applyBorder="1" applyAlignment="1">
      <alignment horizontal="center" vertical="center" wrapText="1"/>
    </xf>
    <xf numFmtId="2" fontId="0" fillId="0" borderId="1" xfId="0" applyNumberFormat="1" applyBorder="1" applyAlignment="1">
      <alignment horizontal="center" vertical="center" wrapText="1"/>
    </xf>
    <xf numFmtId="2" fontId="0" fillId="7" borderId="1" xfId="0" applyNumberFormat="1" applyFill="1" applyBorder="1" applyAlignment="1">
      <alignment horizontal="center" vertical="center" wrapText="1"/>
    </xf>
    <xf numFmtId="14" fontId="0" fillId="0" borderId="0" xfId="0" applyNumberFormat="1" applyFill="1" applyAlignment="1">
      <alignment horizontal="left" vertical="center" wrapText="1"/>
    </xf>
    <xf numFmtId="165" fontId="0" fillId="0" borderId="1" xfId="0" applyNumberFormat="1" applyFont="1" applyFill="1" applyBorder="1" applyAlignment="1">
      <alignment horizontal="center" vertical="center" wrapText="1"/>
    </xf>
    <xf numFmtId="165" fontId="0" fillId="0" borderId="1" xfId="0"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14" fontId="7" fillId="0" borderId="20" xfId="0" applyNumberFormat="1" applyFont="1" applyFill="1" applyBorder="1" applyAlignment="1">
      <alignment horizontal="left" vertical="center" wrapText="1"/>
    </xf>
    <xf numFmtId="14" fontId="7" fillId="0" borderId="21" xfId="0" applyNumberFormat="1" applyFont="1" applyFill="1" applyBorder="1" applyAlignment="1">
      <alignment horizontal="left" vertical="center" wrapText="1"/>
    </xf>
    <xf numFmtId="14" fontId="7" fillId="0" borderId="22" xfId="0" applyNumberFormat="1" applyFont="1" applyFill="1" applyBorder="1" applyAlignment="1">
      <alignment horizontal="left" vertical="center" wrapText="1"/>
    </xf>
    <xf numFmtId="164" fontId="0" fillId="0" borderId="1" xfId="2"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Border="1" applyAlignment="1">
      <alignment horizontal="center" vertical="center" wrapText="1"/>
    </xf>
    <xf numFmtId="0" fontId="0" fillId="7" borderId="1" xfId="0" applyNumberFormat="1" applyFill="1" applyBorder="1" applyAlignment="1">
      <alignment horizontal="center" vertical="center" wrapText="1"/>
    </xf>
    <xf numFmtId="0" fontId="0" fillId="0" borderId="1" xfId="0" quotePrefix="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1" fontId="7" fillId="7"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7"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7" fillId="0" borderId="1" xfId="0" applyNumberFormat="1" applyFont="1" applyBorder="1" applyAlignment="1">
      <alignment horizontal="center" vertical="center" wrapText="1"/>
    </xf>
    <xf numFmtId="1" fontId="0" fillId="7" borderId="1" xfId="0" applyNumberFormat="1" applyFill="1" applyBorder="1" applyAlignment="1">
      <alignment horizontal="center" vertical="center" wrapText="1"/>
    </xf>
    <xf numFmtId="164" fontId="0" fillId="0" borderId="1" xfId="2" applyNumberFormat="1" applyFont="1" applyBorder="1" applyAlignment="1">
      <alignment horizontal="center" vertical="center" wrapText="1"/>
    </xf>
    <xf numFmtId="0" fontId="0" fillId="4" borderId="6" xfId="0" applyFill="1" applyBorder="1" applyAlignment="1">
      <alignment vertical="center"/>
    </xf>
    <xf numFmtId="0" fontId="0" fillId="4" borderId="7" xfId="0" applyFill="1" applyBorder="1" applyAlignment="1">
      <alignment horizontal="center" vertical="center"/>
    </xf>
    <xf numFmtId="17" fontId="0" fillId="4" borderId="7" xfId="0" applyNumberFormat="1" applyFill="1" applyBorder="1" applyAlignment="1">
      <alignment horizontal="center" vertical="center"/>
    </xf>
    <xf numFmtId="17" fontId="0" fillId="4" borderId="8" xfId="0" applyNumberFormat="1" applyFill="1" applyBorder="1" applyAlignment="1">
      <alignment horizontal="center" vertical="center"/>
    </xf>
    <xf numFmtId="0" fontId="0" fillId="4" borderId="9" xfId="0" applyFill="1" applyBorder="1" applyAlignment="1">
      <alignment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17" fontId="0" fillId="4" borderId="0" xfId="0" applyNumberFormat="1" applyFill="1" applyBorder="1" applyAlignment="1">
      <alignment horizontal="center" vertical="center"/>
    </xf>
    <xf numFmtId="17" fontId="0" fillId="4" borderId="10" xfId="0" applyNumberFormat="1" applyFill="1" applyBorder="1" applyAlignment="1">
      <alignment horizontal="center" vertical="center"/>
    </xf>
    <xf numFmtId="0" fontId="0" fillId="4" borderId="11" xfId="0" applyFill="1" applyBorder="1" applyAlignment="1">
      <alignment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5" borderId="6" xfId="0" applyFill="1" applyBorder="1" applyAlignment="1">
      <alignment vertical="center"/>
    </xf>
    <xf numFmtId="0" fontId="0" fillId="5" borderId="7" xfId="0" applyFill="1" applyBorder="1" applyAlignment="1">
      <alignment horizontal="center" vertical="center"/>
    </xf>
    <xf numFmtId="17" fontId="0" fillId="5" borderId="7" xfId="0" applyNumberFormat="1" applyFill="1" applyBorder="1" applyAlignment="1">
      <alignment horizontal="center" vertical="center"/>
    </xf>
    <xf numFmtId="17" fontId="0" fillId="5" borderId="8" xfId="0" applyNumberFormat="1" applyFill="1" applyBorder="1" applyAlignment="1">
      <alignment horizontal="center" vertical="center"/>
    </xf>
    <xf numFmtId="0" fontId="0" fillId="5" borderId="9" xfId="0" applyFill="1" applyBorder="1" applyAlignment="1">
      <alignment vertical="center"/>
    </xf>
    <xf numFmtId="0" fontId="0" fillId="5" borderId="0" xfId="0" applyFill="1" applyBorder="1" applyAlignment="1">
      <alignment horizontal="center" vertical="center"/>
    </xf>
    <xf numFmtId="0" fontId="0" fillId="5" borderId="10" xfId="0" applyFill="1" applyBorder="1" applyAlignment="1">
      <alignment horizontal="center" vertical="center"/>
    </xf>
    <xf numFmtId="17" fontId="0" fillId="5" borderId="0" xfId="0" applyNumberFormat="1" applyFill="1" applyBorder="1" applyAlignment="1">
      <alignment horizontal="center" vertical="center"/>
    </xf>
    <xf numFmtId="17" fontId="0" fillId="5" borderId="10" xfId="0" applyNumberFormat="1" applyFill="1" applyBorder="1" applyAlignment="1">
      <alignment horizontal="center" vertical="center"/>
    </xf>
    <xf numFmtId="0" fontId="0" fillId="5" borderId="11" xfId="0" applyFill="1" applyBorder="1" applyAlignment="1">
      <alignment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1" fillId="5" borderId="1"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165" fontId="0" fillId="7"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0" fontId="7" fillId="0" borderId="1" xfId="0" applyFont="1" applyFill="1" applyBorder="1" applyAlignment="1">
      <alignment horizontal="left" vertical="center" wrapText="1"/>
    </xf>
    <xf numFmtId="0" fontId="8" fillId="5" borderId="1" xfId="0" applyFont="1" applyFill="1" applyBorder="1" applyAlignment="1">
      <alignment horizontal="center" vertical="center" textRotation="90" wrapText="1"/>
    </xf>
    <xf numFmtId="166" fontId="0" fillId="0" borderId="1" xfId="1" applyNumberFormat="1" applyFont="1" applyFill="1" applyBorder="1" applyAlignment="1">
      <alignment horizontal="center" vertical="center" wrapText="1"/>
    </xf>
    <xf numFmtId="166" fontId="0" fillId="7" borderId="1" xfId="1" applyNumberFormat="1" applyFont="1" applyFill="1" applyBorder="1" applyAlignment="1">
      <alignment horizontal="center" vertical="center" wrapText="1"/>
    </xf>
    <xf numFmtId="0" fontId="0" fillId="0" borderId="1" xfId="0" applyFill="1" applyBorder="1" applyAlignment="1">
      <alignment horizontal="left" vertical="top"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9" fontId="0" fillId="0" borderId="1" xfId="2" applyFont="1" applyFill="1" applyBorder="1" applyAlignment="1">
      <alignment horizontal="center" vertical="center" wrapText="1"/>
    </xf>
    <xf numFmtId="9" fontId="0" fillId="0" borderId="1" xfId="2" applyNumberFormat="1" applyFont="1" applyFill="1" applyBorder="1" applyAlignment="1">
      <alignment horizontal="center" vertical="center" wrapText="1"/>
    </xf>
    <xf numFmtId="9" fontId="0" fillId="0" borderId="1" xfId="0" applyNumberFormat="1" applyFill="1" applyBorder="1" applyAlignment="1">
      <alignment horizontal="center" vertical="center" wrapText="1"/>
    </xf>
    <xf numFmtId="9" fontId="0" fillId="7" borderId="1" xfId="2" applyFont="1" applyFill="1" applyBorder="1" applyAlignment="1">
      <alignment horizontal="center" vertical="center" wrapText="1"/>
    </xf>
    <xf numFmtId="0" fontId="0" fillId="0" borderId="1" xfId="0" applyFill="1" applyBorder="1" applyAlignment="1">
      <alignment horizontal="center" vertical="top"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cellXfs>
  <cellStyles count="3">
    <cellStyle name="Comma" xfId="1" builtinId="3"/>
    <cellStyle name="Normal" xfId="0" builtinId="0"/>
    <cellStyle name="Percent" xfId="2" builtinId="5"/>
  </cellStyles>
  <dxfs count="181">
    <dxf>
      <font>
        <color rgb="FF9C6500"/>
      </font>
      <fill>
        <patternFill>
          <bgColor rgb="FFFFEB9C"/>
        </patternFill>
      </fill>
    </dxf>
    <dxf>
      <font>
        <color theme="5" tint="-0.24994659260841701"/>
      </font>
      <fill>
        <patternFill>
          <bgColor rgb="FFFFC000"/>
        </patternFill>
      </fill>
    </dxf>
    <dxf>
      <font>
        <color rgb="FF9C0006"/>
      </font>
    </dxf>
    <dxf>
      <font>
        <color rgb="FF9C0006"/>
      </font>
      <fill>
        <patternFill>
          <bgColor rgb="FFFFC7CE"/>
        </patternFill>
      </fill>
    </dxf>
    <dxf>
      <fill>
        <patternFill>
          <bgColor theme="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patternType="gray0625">
          <bgColor theme="0" tint="-4.9989318521683403E-2"/>
        </patternFill>
      </fill>
    </dxf>
    <dxf>
      <fill>
        <patternFill>
          <bgColor theme="5"/>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5"/>
        </patternFill>
      </fill>
    </dxf>
    <dxf>
      <fill>
        <patternFill patternType="gray0625">
          <bgColor theme="0" tint="-4.9989318521683403E-2"/>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B8B4"/>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Patient 1a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Scores'!$A$3</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Scores'!$B$2:$N$2</c15:sqref>
                  </c15:fullRef>
                </c:ext>
              </c:extLst>
              <c:f>('Risk Scores'!$B$2,'Risk Scores'!$F$2:$N$2)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Scores'!$B$3:$N$3</c15:sqref>
                  </c15:fullRef>
                </c:ext>
              </c:extLst>
              <c:f>('Risk Scores'!$B$3,'Risk Scores'!$F$3:$N$3)</c:f>
              <c:numCache>
                <c:formatCode>General</c:formatCode>
                <c:ptCount val="10"/>
                <c:pt idx="0">
                  <c:v>12</c:v>
                </c:pt>
                <c:pt idx="1">
                  <c:v>12</c:v>
                </c:pt>
                <c:pt idx="2">
                  <c:v>9</c:v>
                </c:pt>
                <c:pt idx="3">
                  <c:v>9</c:v>
                </c:pt>
                <c:pt idx="4">
                  <c:v>9</c:v>
                </c:pt>
                <c:pt idx="5">
                  <c:v>9</c:v>
                </c:pt>
                <c:pt idx="6">
                  <c:v>12</c:v>
                </c:pt>
                <c:pt idx="7">
                  <c:v>12</c:v>
                </c:pt>
                <c:pt idx="8">
                  <c:v>12</c:v>
                </c:pt>
                <c:pt idx="9">
                  <c:v>12</c:v>
                </c:pt>
              </c:numCache>
            </c:numRef>
          </c:val>
          <c:smooth val="0"/>
          <c:extLst>
            <c:ext xmlns:c16="http://schemas.microsoft.com/office/drawing/2014/chart" uri="{C3380CC4-5D6E-409C-BE32-E72D297353CC}">
              <c16:uniqueId val="{00000000-8674-458A-BFDD-547359BA9E3D}"/>
            </c:ext>
          </c:extLst>
        </c:ser>
        <c:ser>
          <c:idx val="1"/>
          <c:order val="1"/>
          <c:tx>
            <c:strRef>
              <c:f>'Risk Scores'!$A$4</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Scores'!$B$2:$N$2</c15:sqref>
                  </c15:fullRef>
                </c:ext>
              </c:extLst>
              <c:f>('Risk Scores'!$B$2,'Risk Scores'!$F$2:$N$2)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Scores'!$B$4:$N$4</c15:sqref>
                  </c15:fullRef>
                </c:ext>
              </c:extLst>
              <c:f>('Risk Scores'!$B$4,'Risk Scores'!$F$4:$N$4)</c:f>
              <c:numCache>
                <c:formatCode>General</c:formatCode>
                <c:ptCount val="10"/>
                <c:pt idx="0">
                  <c:v>8</c:v>
                </c:pt>
                <c:pt idx="1">
                  <c:v>8</c:v>
                </c:pt>
                <c:pt idx="2">
                  <c:v>8</c:v>
                </c:pt>
                <c:pt idx="3">
                  <c:v>8</c:v>
                </c:pt>
                <c:pt idx="4">
                  <c:v>8</c:v>
                </c:pt>
                <c:pt idx="5">
                  <c:v>8</c:v>
                </c:pt>
                <c:pt idx="6">
                  <c:v>8</c:v>
                </c:pt>
                <c:pt idx="7">
                  <c:v>8</c:v>
                </c:pt>
                <c:pt idx="8">
                  <c:v>8</c:v>
                </c:pt>
                <c:pt idx="9">
                  <c:v>8</c:v>
                </c:pt>
              </c:numCache>
            </c:numRef>
          </c:val>
          <c:smooth val="0"/>
          <c:extLst>
            <c:ext xmlns:c16="http://schemas.microsoft.com/office/drawing/2014/chart" uri="{C3380CC4-5D6E-409C-BE32-E72D297353CC}">
              <c16:uniqueId val="{00000001-8674-458A-BFDD-547359BA9E3D}"/>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Scores'!$A$39</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Scores'!$B$38:$N$38</c15:sqref>
                  </c15:fullRef>
                </c:ext>
              </c:extLst>
              <c:f>('Risk Scores'!$B$38,'Risk Scores'!$F$38:$N$38)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Scores'!$B$39:$N$39</c15:sqref>
                  </c15:fullRef>
                </c:ext>
              </c:extLst>
              <c:f>('Risk Scores'!$B$39,'Risk Scores'!$F$39:$N$39)</c:f>
              <c:numCache>
                <c:formatCode>General</c:formatCode>
                <c:ptCount val="10"/>
                <c:pt idx="0">
                  <c:v>9</c:v>
                </c:pt>
                <c:pt idx="1">
                  <c:v>9</c:v>
                </c:pt>
                <c:pt idx="2">
                  <c:v>9</c:v>
                </c:pt>
                <c:pt idx="3">
                  <c:v>9</c:v>
                </c:pt>
                <c:pt idx="4">
                  <c:v>9</c:v>
                </c:pt>
                <c:pt idx="5">
                  <c:v>9</c:v>
                </c:pt>
                <c:pt idx="6">
                  <c:v>9</c:v>
                </c:pt>
                <c:pt idx="7">
                  <c:v>6</c:v>
                </c:pt>
                <c:pt idx="8">
                  <c:v>6</c:v>
                </c:pt>
                <c:pt idx="9">
                  <c:v>6</c:v>
                </c:pt>
              </c:numCache>
            </c:numRef>
          </c:val>
          <c:smooth val="0"/>
          <c:extLst>
            <c:ext xmlns:c16="http://schemas.microsoft.com/office/drawing/2014/chart" uri="{C3380CC4-5D6E-409C-BE32-E72D297353CC}">
              <c16:uniqueId val="{00000000-F100-47F8-A7C9-76657362BE1E}"/>
            </c:ext>
          </c:extLst>
        </c:ser>
        <c:ser>
          <c:idx val="1"/>
          <c:order val="1"/>
          <c:tx>
            <c:strRef>
              <c:f>'Risk Scores'!$A$40</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Scores'!$B$38:$N$38</c15:sqref>
                  </c15:fullRef>
                </c:ext>
              </c:extLst>
              <c:f>('Risk Scores'!$B$38,'Risk Scores'!$F$38:$N$38)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Scores'!$B$40:$N$40</c15:sqref>
                  </c15:fullRef>
                </c:ext>
              </c:extLst>
              <c:f>('Risk Scores'!$B$40,'Risk Scores'!$F$40:$N$40)</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F100-47F8-A7C9-76657362BE1E}"/>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Scores'!$A$43</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Scores'!$B$42:$N$42</c15:sqref>
                  </c15:fullRef>
                </c:ext>
              </c:extLst>
              <c:f>('Risk Scores'!$B$42,'Risk Scores'!$F$42:$N$42)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Scores'!$B$43:$N$43</c15:sqref>
                  </c15:fullRef>
                </c:ext>
              </c:extLst>
              <c:f>('Risk Scores'!$B$43,'Risk Scores'!$F$43:$N$43)</c:f>
              <c:numCache>
                <c:formatCode>General</c:formatCode>
                <c:ptCount val="10"/>
                <c:pt idx="0">
                  <c:v>12</c:v>
                </c:pt>
                <c:pt idx="1">
                  <c:v>12</c:v>
                </c:pt>
                <c:pt idx="2">
                  <c:v>12</c:v>
                </c:pt>
                <c:pt idx="3">
                  <c:v>12</c:v>
                </c:pt>
                <c:pt idx="4">
                  <c:v>12</c:v>
                </c:pt>
                <c:pt idx="5">
                  <c:v>12</c:v>
                </c:pt>
                <c:pt idx="6">
                  <c:v>12</c:v>
                </c:pt>
                <c:pt idx="7">
                  <c:v>8</c:v>
                </c:pt>
                <c:pt idx="8">
                  <c:v>8</c:v>
                </c:pt>
                <c:pt idx="9">
                  <c:v>8</c:v>
                </c:pt>
              </c:numCache>
            </c:numRef>
          </c:val>
          <c:smooth val="0"/>
          <c:extLst>
            <c:ext xmlns:c16="http://schemas.microsoft.com/office/drawing/2014/chart" uri="{C3380CC4-5D6E-409C-BE32-E72D297353CC}">
              <c16:uniqueId val="{00000000-B4E8-4726-9BEC-0DFC74CD8AE6}"/>
            </c:ext>
          </c:extLst>
        </c:ser>
        <c:ser>
          <c:idx val="1"/>
          <c:order val="1"/>
          <c:tx>
            <c:strRef>
              <c:f>'Risk Scores'!$A$44</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Scores'!$B$42:$N$42</c15:sqref>
                  </c15:fullRef>
                </c:ext>
              </c:extLst>
              <c:f>('Risk Scores'!$B$42,'Risk Scores'!$F$42:$N$42)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Scores'!$B$44:$N$44</c15:sqref>
                  </c15:fullRef>
                </c:ext>
              </c:extLst>
              <c:f>('Risk Scores'!$B$44,'Risk Scores'!$F$44:$N$44)</c:f>
              <c:numCache>
                <c:formatCode>General</c:formatCode>
                <c:ptCount val="10"/>
                <c:pt idx="0">
                  <c:v>8</c:v>
                </c:pt>
                <c:pt idx="1">
                  <c:v>8</c:v>
                </c:pt>
                <c:pt idx="2">
                  <c:v>8</c:v>
                </c:pt>
                <c:pt idx="3">
                  <c:v>8</c:v>
                </c:pt>
                <c:pt idx="4">
                  <c:v>8</c:v>
                </c:pt>
                <c:pt idx="5">
                  <c:v>8</c:v>
                </c:pt>
                <c:pt idx="6">
                  <c:v>8</c:v>
                </c:pt>
                <c:pt idx="7">
                  <c:v>8</c:v>
                </c:pt>
                <c:pt idx="8">
                  <c:v>8</c:v>
                </c:pt>
                <c:pt idx="9">
                  <c:v>8</c:v>
                </c:pt>
              </c:numCache>
            </c:numRef>
          </c:val>
          <c:smooth val="0"/>
          <c:extLst>
            <c:ext xmlns:c16="http://schemas.microsoft.com/office/drawing/2014/chart" uri="{C3380CC4-5D6E-409C-BE32-E72D297353CC}">
              <c16:uniqueId val="{00000001-B4E8-4726-9BEC-0DFC74CD8AE6}"/>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Scores'!$A$47</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Scores'!$B$46:$N$46</c15:sqref>
                  </c15:fullRef>
                </c:ext>
              </c:extLst>
              <c:f>('Risk Scores'!$B$46,'Risk Scores'!$F$46:$N$46)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Scores'!$B$47:$N$47</c15:sqref>
                  </c15:fullRef>
                </c:ext>
              </c:extLst>
              <c:f>('Risk Scores'!$B$47,'Risk Scores'!$F$47:$N$47)</c:f>
              <c:numCache>
                <c:formatCode>General</c:formatCode>
                <c:ptCount val="10"/>
                <c:pt idx="0">
                  <c:v>12</c:v>
                </c:pt>
                <c:pt idx="1">
                  <c:v>12</c:v>
                </c:pt>
                <c:pt idx="2">
                  <c:v>12</c:v>
                </c:pt>
                <c:pt idx="3">
                  <c:v>12</c:v>
                </c:pt>
                <c:pt idx="4">
                  <c:v>12</c:v>
                </c:pt>
                <c:pt idx="5">
                  <c:v>12</c:v>
                </c:pt>
                <c:pt idx="6">
                  <c:v>12</c:v>
                </c:pt>
                <c:pt idx="7">
                  <c:v>12</c:v>
                </c:pt>
                <c:pt idx="8">
                  <c:v>12</c:v>
                </c:pt>
                <c:pt idx="9">
                  <c:v>12</c:v>
                </c:pt>
              </c:numCache>
            </c:numRef>
          </c:val>
          <c:smooth val="0"/>
          <c:extLst>
            <c:ext xmlns:c16="http://schemas.microsoft.com/office/drawing/2014/chart" uri="{C3380CC4-5D6E-409C-BE32-E72D297353CC}">
              <c16:uniqueId val="{00000000-1498-47AA-B80F-7C46DFA43C67}"/>
            </c:ext>
          </c:extLst>
        </c:ser>
        <c:ser>
          <c:idx val="1"/>
          <c:order val="1"/>
          <c:tx>
            <c:strRef>
              <c:f>'Risk Scores'!$A$48</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Scores'!$B$46:$N$46</c15:sqref>
                  </c15:fullRef>
                </c:ext>
              </c:extLst>
              <c:f>('Risk Scores'!$B$46,'Risk Scores'!$F$46:$N$46)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Scores'!$B$48:$N$48</c15:sqref>
                  </c15:fullRef>
                </c:ext>
              </c:extLst>
              <c:f>('Risk Scores'!$B$48,'Risk Scores'!$F$48:$N$48)</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1498-47AA-B80F-7C46DFA43C67}"/>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Scores'!$A$51</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Scores'!$B$50:$N$50</c15:sqref>
                  </c15:fullRef>
                </c:ext>
              </c:extLst>
              <c:f>('Risk Scores'!$B$50,'Risk Scores'!$F$50:$N$50)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Scores'!$B$51:$N$51</c15:sqref>
                  </c15:fullRef>
                </c:ext>
              </c:extLst>
              <c:f>('Risk Scores'!$B$51,'Risk Scores'!$F$51:$N$51)</c:f>
              <c:numCache>
                <c:formatCode>General</c:formatCode>
                <c:ptCount val="10"/>
                <c:pt idx="0">
                  <c:v>16</c:v>
                </c:pt>
                <c:pt idx="1">
                  <c:v>8</c:v>
                </c:pt>
                <c:pt idx="2">
                  <c:v>8</c:v>
                </c:pt>
                <c:pt idx="3">
                  <c:v>8</c:v>
                </c:pt>
                <c:pt idx="4">
                  <c:v>8</c:v>
                </c:pt>
                <c:pt idx="5">
                  <c:v>8</c:v>
                </c:pt>
                <c:pt idx="6">
                  <c:v>12</c:v>
                </c:pt>
                <c:pt idx="7">
                  <c:v>12</c:v>
                </c:pt>
                <c:pt idx="8">
                  <c:v>12</c:v>
                </c:pt>
                <c:pt idx="9">
                  <c:v>12</c:v>
                </c:pt>
              </c:numCache>
            </c:numRef>
          </c:val>
          <c:smooth val="0"/>
          <c:extLst>
            <c:ext xmlns:c16="http://schemas.microsoft.com/office/drawing/2014/chart" uri="{C3380CC4-5D6E-409C-BE32-E72D297353CC}">
              <c16:uniqueId val="{00000000-4A57-499A-B6C4-39D4378A1F52}"/>
            </c:ext>
          </c:extLst>
        </c:ser>
        <c:ser>
          <c:idx val="1"/>
          <c:order val="1"/>
          <c:tx>
            <c:strRef>
              <c:f>'Risk Scores'!$A$52</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Scores'!$B$50:$N$50</c15:sqref>
                  </c15:fullRef>
                </c:ext>
              </c:extLst>
              <c:f>('Risk Scores'!$B$50,'Risk Scores'!$F$50:$N$50)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Scores'!$B$52:$N$52</c15:sqref>
                  </c15:fullRef>
                </c:ext>
              </c:extLst>
              <c:f>('Risk Scores'!$B$52,'Risk Scores'!$F$52:$N$52)</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4A57-499A-B6C4-39D4378A1F52}"/>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Scores'!$A$55</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Scores'!$B$54:$N$54</c15:sqref>
                  </c15:fullRef>
                </c:ext>
              </c:extLst>
              <c:f>('Risk Scores'!$B$54,'Risk Scores'!$F$54:$N$54)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Scores'!$B$55:$N$55</c15:sqref>
                  </c15:fullRef>
                </c:ext>
              </c:extLst>
              <c:f>('Risk Scores'!$B$55,'Risk Scores'!$F$55:$N$55)</c:f>
              <c:numCache>
                <c:formatCode>General</c:formatCode>
                <c:ptCount val="10"/>
                <c:pt idx="0">
                  <c:v>16</c:v>
                </c:pt>
                <c:pt idx="1">
                  <c:v>16</c:v>
                </c:pt>
                <c:pt idx="2">
                  <c:v>16</c:v>
                </c:pt>
                <c:pt idx="3">
                  <c:v>16</c:v>
                </c:pt>
                <c:pt idx="4">
                  <c:v>16</c:v>
                </c:pt>
                <c:pt idx="5">
                  <c:v>16</c:v>
                </c:pt>
                <c:pt idx="6">
                  <c:v>16</c:v>
                </c:pt>
                <c:pt idx="7">
                  <c:v>16</c:v>
                </c:pt>
                <c:pt idx="8">
                  <c:v>16</c:v>
                </c:pt>
                <c:pt idx="9">
                  <c:v>16</c:v>
                </c:pt>
              </c:numCache>
            </c:numRef>
          </c:val>
          <c:smooth val="0"/>
          <c:extLst>
            <c:ext xmlns:c16="http://schemas.microsoft.com/office/drawing/2014/chart" uri="{C3380CC4-5D6E-409C-BE32-E72D297353CC}">
              <c16:uniqueId val="{00000000-F92E-4EEB-BE10-E395F7047A48}"/>
            </c:ext>
          </c:extLst>
        </c:ser>
        <c:ser>
          <c:idx val="1"/>
          <c:order val="1"/>
          <c:tx>
            <c:strRef>
              <c:f>'Risk Scores'!$A$56</c:f>
              <c:strCache>
                <c:ptCount val="1"/>
                <c:pt idx="0">
                  <c:v>Target Risk Score</c:v>
                </c:pt>
              </c:strCache>
            </c:strRef>
          </c:tx>
          <c:spPr>
            <a:ln w="28575" cap="rnd">
              <a:solidFill>
                <a:srgbClr val="00B050"/>
              </a:solidFill>
              <a:round/>
            </a:ln>
            <a:effectLst/>
          </c:spPr>
          <c:marker>
            <c:symbol val="circle"/>
            <c:size val="5"/>
            <c:spPr>
              <a:solidFill>
                <a:schemeClr val="accent1"/>
              </a:solidFill>
              <a:ln w="9525">
                <a:solidFill>
                  <a:srgbClr val="00B050"/>
                </a:solidFill>
              </a:ln>
              <a:effectLst/>
            </c:spPr>
          </c:marker>
          <c:cat>
            <c:strRef>
              <c:extLst>
                <c:ext xmlns:c15="http://schemas.microsoft.com/office/drawing/2012/chart" uri="{02D57815-91ED-43cb-92C2-25804820EDAC}">
                  <c15:fullRef>
                    <c15:sqref>'Risk Scores'!$B$54:$N$54</c15:sqref>
                  </c15:fullRef>
                </c:ext>
              </c:extLst>
              <c:f>('Risk Scores'!$B$54,'Risk Scores'!$F$54:$N$54)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Scores'!$B$56:$N$56</c15:sqref>
                  </c15:fullRef>
                </c:ext>
              </c:extLst>
              <c:f>('Risk Scores'!$B$56,'Risk Scores'!$F$56:$N$56)</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F92E-4EEB-BE10-E395F7047A48}"/>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5a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Scores'!$A$59</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Scores'!$B$58:$N$58</c15:sqref>
                  </c15:fullRef>
                </c:ext>
              </c:extLst>
              <c:f>('Risk Scores'!$B$58,'Risk Scores'!$F$58:$N$58)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Scores'!$B$59:$N$59</c15:sqref>
                  </c15:fullRef>
                </c:ext>
              </c:extLst>
              <c:f>('Risk Scores'!$B$59,'Risk Scores'!$F$59:$N$59)</c:f>
              <c:numCache>
                <c:formatCode>General</c:formatCode>
                <c:ptCount val="10"/>
                <c:pt idx="0">
                  <c:v>25</c:v>
                </c:pt>
                <c:pt idx="1">
                  <c:v>25</c:v>
                </c:pt>
                <c:pt idx="2">
                  <c:v>25</c:v>
                </c:pt>
                <c:pt idx="3">
                  <c:v>25</c:v>
                </c:pt>
                <c:pt idx="4">
                  <c:v>12</c:v>
                </c:pt>
                <c:pt idx="5">
                  <c:v>12</c:v>
                </c:pt>
                <c:pt idx="6">
                  <c:v>12</c:v>
                </c:pt>
                <c:pt idx="7">
                  <c:v>12</c:v>
                </c:pt>
                <c:pt idx="8">
                  <c:v>12</c:v>
                </c:pt>
                <c:pt idx="9">
                  <c:v>20</c:v>
                </c:pt>
              </c:numCache>
            </c:numRef>
          </c:val>
          <c:smooth val="0"/>
          <c:extLst>
            <c:ext xmlns:c16="http://schemas.microsoft.com/office/drawing/2014/chart" uri="{C3380CC4-5D6E-409C-BE32-E72D297353CC}">
              <c16:uniqueId val="{00000000-2BDA-441D-86EA-5619F583C9D4}"/>
            </c:ext>
          </c:extLst>
        </c:ser>
        <c:ser>
          <c:idx val="1"/>
          <c:order val="1"/>
          <c:tx>
            <c:strRef>
              <c:f>'Risk Scores'!$A$60</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Scores'!$B$58:$N$58</c15:sqref>
                  </c15:fullRef>
                </c:ext>
              </c:extLst>
              <c:f>('Risk Scores'!$B$58,'Risk Scores'!$F$58:$N$58)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Scores'!$B$60:$N$60</c15:sqref>
                  </c15:fullRef>
                </c:ext>
              </c:extLst>
              <c:f>('Risk Scores'!$B$60,'Risk Scores'!$F$60:$N$60)</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2BDA-441D-86EA-5619F583C9D4}"/>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5b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Scores'!$A$63</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Scores'!$B$62:$N$62</c15:sqref>
                  </c15:fullRef>
                </c:ext>
              </c:extLst>
              <c:f>('Risk Scores'!$B$62,'Risk Scores'!$F$62:$N$62)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Scores'!$B$63:$N$63</c15:sqref>
                  </c15:fullRef>
                </c:ext>
              </c:extLst>
              <c:f>('Risk Scores'!$B$63,'Risk Scores'!$F$63:$N$63)</c:f>
              <c:numCache>
                <c:formatCode>General</c:formatCode>
                <c:ptCount val="10"/>
                <c:pt idx="0">
                  <c:v>20</c:v>
                </c:pt>
                <c:pt idx="1">
                  <c:v>20</c:v>
                </c:pt>
                <c:pt idx="2">
                  <c:v>20</c:v>
                </c:pt>
                <c:pt idx="3">
                  <c:v>20</c:v>
                </c:pt>
                <c:pt idx="4">
                  <c:v>20</c:v>
                </c:pt>
                <c:pt idx="5">
                  <c:v>20</c:v>
                </c:pt>
                <c:pt idx="6">
                  <c:v>20</c:v>
                </c:pt>
                <c:pt idx="7">
                  <c:v>20</c:v>
                </c:pt>
                <c:pt idx="8">
                  <c:v>25</c:v>
                </c:pt>
                <c:pt idx="9">
                  <c:v>25</c:v>
                </c:pt>
              </c:numCache>
            </c:numRef>
          </c:val>
          <c:smooth val="0"/>
          <c:extLst>
            <c:ext xmlns:c16="http://schemas.microsoft.com/office/drawing/2014/chart" uri="{C3380CC4-5D6E-409C-BE32-E72D297353CC}">
              <c16:uniqueId val="{00000000-A5A5-4085-9B32-9FB3E5CABAF1}"/>
            </c:ext>
          </c:extLst>
        </c:ser>
        <c:ser>
          <c:idx val="1"/>
          <c:order val="1"/>
          <c:tx>
            <c:strRef>
              <c:f>'Risk Scores'!$A$64</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Scores'!$B$62:$N$62</c15:sqref>
                  </c15:fullRef>
                </c:ext>
              </c:extLst>
              <c:f>('Risk Scores'!$B$62,'Risk Scores'!$F$62:$N$62)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Scores'!$B$64:$N$64</c15:sqref>
                  </c15:fullRef>
                </c:ext>
              </c:extLst>
              <c:f>('Risk Scores'!$B$64,'Risk Scores'!$F$64:$N$64)</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A5A5-4085-9B32-9FB3E5CABAF1}"/>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rgbClr val="00B050"/>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5c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Scores'!$A$67</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Scores'!$B$66:$N$66</c15:sqref>
                  </c15:fullRef>
                </c:ext>
              </c:extLst>
              <c:f>('Risk Scores'!$B$66,'Risk Scores'!$F$66:$N$66)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Scores'!$B$67:$N$67</c15:sqref>
                  </c15:fullRef>
                </c:ext>
              </c:extLst>
              <c:f>('Risk Scores'!$B$67,'Risk Scores'!$F$67:$N$67)</c:f>
              <c:numCache>
                <c:formatCode>General</c:formatCode>
                <c:ptCount val="10"/>
                <c:pt idx="0">
                  <c:v>25</c:v>
                </c:pt>
                <c:pt idx="1">
                  <c:v>25</c:v>
                </c:pt>
                <c:pt idx="2">
                  <c:v>25</c:v>
                </c:pt>
                <c:pt idx="3">
                  <c:v>25</c:v>
                </c:pt>
                <c:pt idx="4">
                  <c:v>8</c:v>
                </c:pt>
                <c:pt idx="5">
                  <c:v>8</c:v>
                </c:pt>
                <c:pt idx="6">
                  <c:v>8</c:v>
                </c:pt>
                <c:pt idx="7">
                  <c:v>8</c:v>
                </c:pt>
                <c:pt idx="8">
                  <c:v>8</c:v>
                </c:pt>
                <c:pt idx="9">
                  <c:v>8</c:v>
                </c:pt>
              </c:numCache>
            </c:numRef>
          </c:val>
          <c:smooth val="0"/>
          <c:extLst>
            <c:ext xmlns:c16="http://schemas.microsoft.com/office/drawing/2014/chart" uri="{C3380CC4-5D6E-409C-BE32-E72D297353CC}">
              <c16:uniqueId val="{00000000-97E5-4C70-8974-DD66451D6482}"/>
            </c:ext>
          </c:extLst>
        </c:ser>
        <c:ser>
          <c:idx val="1"/>
          <c:order val="1"/>
          <c:tx>
            <c:strRef>
              <c:f>'Risk Scores'!$A$68</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Scores'!$B$66:$N$66</c15:sqref>
                  </c15:fullRef>
                </c:ext>
              </c:extLst>
              <c:f>('Risk Scores'!$B$66,'Risk Scores'!$F$66:$N$66)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Scores'!$B$68:$N$68</c15:sqref>
                  </c15:fullRef>
                </c:ext>
              </c:extLst>
              <c:f>('Risk Scores'!$B$68,'Risk Scores'!$F$68:$N$68)</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97E5-4C70-8974-DD66451D6482}"/>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5d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Scores'!$A$71</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Scores'!$B$70:$N$70</c15:sqref>
                  </c15:fullRef>
                </c:ext>
              </c:extLst>
              <c:f>('Risk Scores'!$B$70,'Risk Scores'!$F$70:$N$70)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Scores'!$B$71:$N$71</c15:sqref>
                  </c15:fullRef>
                </c:ext>
              </c:extLst>
              <c:f>('Risk Scores'!$B$71,'Risk Scores'!$F$71:$N$71)</c:f>
              <c:numCache>
                <c:formatCode>General</c:formatCode>
                <c:ptCount val="10"/>
                <c:pt idx="0">
                  <c:v>25</c:v>
                </c:pt>
                <c:pt idx="1">
                  <c:v>25</c:v>
                </c:pt>
                <c:pt idx="2">
                  <c:v>25</c:v>
                </c:pt>
                <c:pt idx="3">
                  <c:v>25</c:v>
                </c:pt>
                <c:pt idx="4">
                  <c:v>25</c:v>
                </c:pt>
                <c:pt idx="5">
                  <c:v>25</c:v>
                </c:pt>
                <c:pt idx="6">
                  <c:v>25</c:v>
                </c:pt>
                <c:pt idx="7">
                  <c:v>25</c:v>
                </c:pt>
                <c:pt idx="8">
                  <c:v>25</c:v>
                </c:pt>
                <c:pt idx="9">
                  <c:v>25</c:v>
                </c:pt>
              </c:numCache>
            </c:numRef>
          </c:val>
          <c:smooth val="0"/>
          <c:extLst>
            <c:ext xmlns:c16="http://schemas.microsoft.com/office/drawing/2014/chart" uri="{C3380CC4-5D6E-409C-BE32-E72D297353CC}">
              <c16:uniqueId val="{00000000-1575-47C0-83F1-A36C1DC55828}"/>
            </c:ext>
          </c:extLst>
        </c:ser>
        <c:ser>
          <c:idx val="1"/>
          <c:order val="1"/>
          <c:tx>
            <c:strRef>
              <c:f>'Risk Scores'!$A$72</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Scores'!$B$70:$N$70</c15:sqref>
                  </c15:fullRef>
                </c:ext>
              </c:extLst>
              <c:f>('Risk Scores'!$B$70,'Risk Scores'!$F$70:$N$70)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Scores'!$B$72:$N$72</c15:sqref>
                  </c15:fullRef>
                </c:ext>
              </c:extLst>
              <c:f>('Risk Scores'!$B$72,'Risk Scores'!$F$72:$N$72)</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1575-47C0-83F1-A36C1DC55828}"/>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5e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Scores'!$A$75</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Scores'!$B$74:$N$74</c15:sqref>
                  </c15:fullRef>
                </c:ext>
              </c:extLst>
              <c:f>('Risk Scores'!$B$74,'Risk Scores'!$F$74:$N$74)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Scores'!$B$75:$N$75</c15:sqref>
                  </c15:fullRef>
                </c:ext>
              </c:extLst>
              <c:f>('Risk Scores'!$B$75,'Risk Scores'!$F$75:$N$75)</c:f>
              <c:numCache>
                <c:formatCode>General</c:formatCode>
                <c:ptCount val="10"/>
                <c:pt idx="0">
                  <c:v>16</c:v>
                </c:pt>
                <c:pt idx="1">
                  <c:v>16</c:v>
                </c:pt>
                <c:pt idx="2">
                  <c:v>16</c:v>
                </c:pt>
                <c:pt idx="3">
                  <c:v>16</c:v>
                </c:pt>
                <c:pt idx="4">
                  <c:v>16</c:v>
                </c:pt>
                <c:pt idx="5">
                  <c:v>16</c:v>
                </c:pt>
                <c:pt idx="6">
                  <c:v>16</c:v>
                </c:pt>
                <c:pt idx="7">
                  <c:v>16</c:v>
                </c:pt>
                <c:pt idx="8">
                  <c:v>16</c:v>
                </c:pt>
                <c:pt idx="9">
                  <c:v>16</c:v>
                </c:pt>
              </c:numCache>
            </c:numRef>
          </c:val>
          <c:smooth val="0"/>
          <c:extLst>
            <c:ext xmlns:c16="http://schemas.microsoft.com/office/drawing/2014/chart" uri="{C3380CC4-5D6E-409C-BE32-E72D297353CC}">
              <c16:uniqueId val="{00000000-F475-4952-86C8-04DE4EDB6321}"/>
            </c:ext>
          </c:extLst>
        </c:ser>
        <c:ser>
          <c:idx val="1"/>
          <c:order val="1"/>
          <c:tx>
            <c:strRef>
              <c:f>'Risk Scores'!$A$76</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Scores'!$B$74:$N$74</c15:sqref>
                  </c15:fullRef>
                </c:ext>
              </c:extLst>
              <c:f>('Risk Scores'!$B$74,'Risk Scores'!$F$74:$N$74)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Scores'!$B$76:$N$76</c15:sqref>
                  </c15:fullRef>
                </c:ext>
              </c:extLst>
              <c:f>('Risk Scores'!$B$76,'Risk Scores'!$F$76:$N$76)</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F475-4952-86C8-04DE4EDB6321}"/>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Patient 1b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Scores'!$A$7</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Scores'!$B$6:$N$6</c15:sqref>
                  </c15:fullRef>
                </c:ext>
              </c:extLst>
              <c:f>('Risk Scores'!$B$6,'Risk Scores'!$F$6:$N$6)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Scores'!$B$7:$N$7</c15:sqref>
                  </c15:fullRef>
                </c:ext>
              </c:extLst>
              <c:f>('Risk Scores'!$B$7,'Risk Scores'!$F$7:$N$7)</c:f>
              <c:numCache>
                <c:formatCode>General</c:formatCode>
                <c:ptCount val="10"/>
                <c:pt idx="0">
                  <c:v>12</c:v>
                </c:pt>
                <c:pt idx="1">
                  <c:v>9</c:v>
                </c:pt>
                <c:pt idx="2">
                  <c:v>9</c:v>
                </c:pt>
                <c:pt idx="3">
                  <c:v>9</c:v>
                </c:pt>
                <c:pt idx="4">
                  <c:v>9</c:v>
                </c:pt>
                <c:pt idx="5">
                  <c:v>9</c:v>
                </c:pt>
                <c:pt idx="6">
                  <c:v>9</c:v>
                </c:pt>
                <c:pt idx="7">
                  <c:v>9</c:v>
                </c:pt>
                <c:pt idx="8">
                  <c:v>9</c:v>
                </c:pt>
                <c:pt idx="9">
                  <c:v>9</c:v>
                </c:pt>
              </c:numCache>
            </c:numRef>
          </c:val>
          <c:smooth val="0"/>
          <c:extLst>
            <c:ext xmlns:c16="http://schemas.microsoft.com/office/drawing/2014/chart" uri="{C3380CC4-5D6E-409C-BE32-E72D297353CC}">
              <c16:uniqueId val="{00000000-EF16-4557-8962-AE8314363CE5}"/>
            </c:ext>
          </c:extLst>
        </c:ser>
        <c:ser>
          <c:idx val="1"/>
          <c:order val="1"/>
          <c:tx>
            <c:strRef>
              <c:f>'Risk Scores'!$A$8</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Scores'!$B$6:$N$6</c15:sqref>
                  </c15:fullRef>
                </c:ext>
              </c:extLst>
              <c:f>('Risk Scores'!$B$6,'Risk Scores'!$F$6:$N$6)</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Scores'!$B$8:$N$8</c15:sqref>
                  </c15:fullRef>
                </c:ext>
              </c:extLst>
              <c:f>('Risk Scores'!$B$8,'Risk Scores'!$F$8:$N$8)</c:f>
              <c:numCache>
                <c:formatCode>General</c:formatCode>
                <c:ptCount val="10"/>
                <c:pt idx="0">
                  <c:v>9</c:v>
                </c:pt>
                <c:pt idx="1">
                  <c:v>9</c:v>
                </c:pt>
                <c:pt idx="2">
                  <c:v>9</c:v>
                </c:pt>
                <c:pt idx="3">
                  <c:v>9</c:v>
                </c:pt>
                <c:pt idx="4">
                  <c:v>9</c:v>
                </c:pt>
                <c:pt idx="5">
                  <c:v>9</c:v>
                </c:pt>
                <c:pt idx="6">
                  <c:v>9</c:v>
                </c:pt>
                <c:pt idx="7">
                  <c:v>9</c:v>
                </c:pt>
                <c:pt idx="8">
                  <c:v>9</c:v>
                </c:pt>
                <c:pt idx="9">
                  <c:v>9</c:v>
                </c:pt>
              </c:numCache>
            </c:numRef>
          </c:val>
          <c:smooth val="0"/>
          <c:extLst>
            <c:ext xmlns:c16="http://schemas.microsoft.com/office/drawing/2014/chart" uri="{C3380CC4-5D6E-409C-BE32-E72D297353CC}">
              <c16:uniqueId val="{00000001-EF16-4557-8962-AE8314363CE5}"/>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Sustainability 5g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Scores'!$A$83</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Scores'!$B$82:$N$82</c15:sqref>
                  </c15:fullRef>
                </c:ext>
              </c:extLst>
              <c:f>('Risk Scores'!$B$82,'Risk Scores'!$F$82:$N$82)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Scores'!$B$83:$N$83</c15:sqref>
                  </c15:fullRef>
                </c:ext>
              </c:extLst>
              <c:f>('Risk Scores'!$B$83,'Risk Scores'!$F$83:$N$83)</c:f>
              <c:numCache>
                <c:formatCode>General</c:formatCode>
                <c:ptCount val="10"/>
                <c:pt idx="0">
                  <c:v>25</c:v>
                </c:pt>
                <c:pt idx="1">
                  <c:v>25</c:v>
                </c:pt>
                <c:pt idx="2">
                  <c:v>25</c:v>
                </c:pt>
                <c:pt idx="3">
                  <c:v>25</c:v>
                </c:pt>
                <c:pt idx="4">
                  <c:v>25</c:v>
                </c:pt>
                <c:pt idx="5">
                  <c:v>25</c:v>
                </c:pt>
                <c:pt idx="6">
                  <c:v>25</c:v>
                </c:pt>
                <c:pt idx="7">
                  <c:v>25</c:v>
                </c:pt>
                <c:pt idx="8">
                  <c:v>25</c:v>
                </c:pt>
                <c:pt idx="9">
                  <c:v>25</c:v>
                </c:pt>
              </c:numCache>
            </c:numRef>
          </c:val>
          <c:smooth val="0"/>
          <c:extLst>
            <c:ext xmlns:c16="http://schemas.microsoft.com/office/drawing/2014/chart" uri="{C3380CC4-5D6E-409C-BE32-E72D297353CC}">
              <c16:uniqueId val="{00000000-FD6D-4F0F-B2EE-5314433E5EB2}"/>
            </c:ext>
          </c:extLst>
        </c:ser>
        <c:ser>
          <c:idx val="1"/>
          <c:order val="1"/>
          <c:tx>
            <c:strRef>
              <c:f>'Risk Scores'!$A$84</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Scores'!$B$82:$N$82</c15:sqref>
                  </c15:fullRef>
                </c:ext>
              </c:extLst>
              <c:f>('Risk Scores'!$B$82,'Risk Scores'!$F$82:$N$82)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Scores'!$B$84:$N$84</c15:sqref>
                  </c15:fullRef>
                </c:ext>
              </c:extLst>
              <c:f>('Risk Scores'!$B$84,'Risk Scores'!$F$84:$N$84)</c:f>
              <c:numCache>
                <c:formatCode>General</c:formatCode>
                <c:ptCount val="10"/>
                <c:pt idx="0">
                  <c:v>9</c:v>
                </c:pt>
                <c:pt idx="1">
                  <c:v>9</c:v>
                </c:pt>
                <c:pt idx="2">
                  <c:v>9</c:v>
                </c:pt>
                <c:pt idx="3">
                  <c:v>9</c:v>
                </c:pt>
                <c:pt idx="4">
                  <c:v>9</c:v>
                </c:pt>
                <c:pt idx="5">
                  <c:v>9</c:v>
                </c:pt>
                <c:pt idx="6">
                  <c:v>9</c:v>
                </c:pt>
                <c:pt idx="7">
                  <c:v>9</c:v>
                </c:pt>
                <c:pt idx="8">
                  <c:v>9</c:v>
                </c:pt>
                <c:pt idx="9">
                  <c:v>9</c:v>
                </c:pt>
              </c:numCache>
            </c:numRef>
          </c:val>
          <c:smooth val="0"/>
          <c:extLst>
            <c:ext xmlns:c16="http://schemas.microsoft.com/office/drawing/2014/chart" uri="{C3380CC4-5D6E-409C-BE32-E72D297353CC}">
              <c16:uniqueId val="{00000001-FD6D-4F0F-B2EE-5314433E5EB2}"/>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'[1]Risk Scores'!$A$3</c:f>
              <c:strCache>
                <c:ptCount val="1"/>
                <c:pt idx="0">
                  <c:v>Patient 1a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'[1]Risk Scores'!$B$3:$J$3</c:f>
              <c:numCache>
                <c:formatCode>General</c:formatCode>
                <c:ptCount val="9"/>
                <c:pt idx="0">
                  <c:v>12</c:v>
                </c:pt>
                <c:pt idx="1">
                  <c:v>12</c:v>
                </c:pt>
                <c:pt idx="2">
                  <c:v>12</c:v>
                </c:pt>
                <c:pt idx="3">
                  <c:v>12</c:v>
                </c:pt>
                <c:pt idx="4">
                  <c:v>12</c:v>
                </c:pt>
                <c:pt idx="5">
                  <c:v>9</c:v>
                </c:pt>
                <c:pt idx="6">
                  <c:v>9</c:v>
                </c:pt>
                <c:pt idx="7">
                  <c:v>9</c:v>
                </c:pt>
                <c:pt idx="8">
                  <c:v>9</c:v>
                </c:pt>
              </c:numCache>
            </c:numRef>
          </c:val>
          <c:smooth val="0"/>
          <c:extLst>
            <c:ext xmlns:c15="http://schemas.microsoft.com/office/drawing/2012/chart" uri="{02D57815-91ED-43cb-92C2-25804820EDAC}">
              <c15:filteredCategoryTitle>
                <c15:cat>
                  <c:strRef>
                    <c:extLst>
                      <c:ext uri="{02D57815-91ED-43cb-92C2-25804820EDAC}">
                        <c15:formulaRef>
                          <c15:sqref>'[1]Risk Scores'!$B$2:$J$2</c15:sqref>
                        </c15:formulaRef>
                      </c:ext>
                    </c:extLst>
                    <c:strCache>
                      <c:ptCount val="9"/>
                      <c:pt idx="0">
                        <c:v>Initial Score</c:v>
                      </c:pt>
                      <c:pt idx="1">
                        <c:v>44835</c:v>
                      </c:pt>
                      <c:pt idx="2">
                        <c:v>44866</c:v>
                      </c:pt>
                      <c:pt idx="3">
                        <c:v>44896</c:v>
                      </c:pt>
                      <c:pt idx="4">
                        <c:v>44927</c:v>
                      </c:pt>
                      <c:pt idx="5">
                        <c:v>44958</c:v>
                      </c:pt>
                      <c:pt idx="6">
                        <c:v>44986</c:v>
                      </c:pt>
                      <c:pt idx="7">
                        <c:v>45017</c:v>
                      </c:pt>
                      <c:pt idx="8">
                        <c:v>45047</c:v>
                      </c:pt>
                    </c:strCache>
                  </c:strRef>
                </c15:cat>
              </c15:filteredCategoryTitle>
            </c:ext>
            <c:ext xmlns:c16="http://schemas.microsoft.com/office/drawing/2014/chart" uri="{C3380CC4-5D6E-409C-BE32-E72D297353CC}">
              <c16:uniqueId val="{00000000-9BEB-4E70-932A-E858C3A50BEC}"/>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'[1]Risk Scores'!$A$3</c:f>
              <c:strCache>
                <c:ptCount val="1"/>
                <c:pt idx="0">
                  <c:v>Patient 1a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'[1]Risk Scores'!$B$3:$J$3</c:f>
              <c:numCache>
                <c:formatCode>General</c:formatCode>
                <c:ptCount val="9"/>
                <c:pt idx="0">
                  <c:v>12</c:v>
                </c:pt>
                <c:pt idx="1">
                  <c:v>12</c:v>
                </c:pt>
                <c:pt idx="2">
                  <c:v>12</c:v>
                </c:pt>
                <c:pt idx="3">
                  <c:v>12</c:v>
                </c:pt>
                <c:pt idx="4">
                  <c:v>12</c:v>
                </c:pt>
                <c:pt idx="5">
                  <c:v>9</c:v>
                </c:pt>
                <c:pt idx="6">
                  <c:v>9</c:v>
                </c:pt>
                <c:pt idx="7">
                  <c:v>9</c:v>
                </c:pt>
                <c:pt idx="8">
                  <c:v>9</c:v>
                </c:pt>
              </c:numCache>
            </c:numRef>
          </c:val>
          <c:smooth val="0"/>
          <c:extLst>
            <c:ext xmlns:c15="http://schemas.microsoft.com/office/drawing/2012/chart" uri="{02D57815-91ED-43cb-92C2-25804820EDAC}">
              <c15:filteredCategoryTitle>
                <c15:cat>
                  <c:strRef>
                    <c:extLst>
                      <c:ext uri="{02D57815-91ED-43cb-92C2-25804820EDAC}">
                        <c15:formulaRef>
                          <c15:sqref>'[1]Risk Scores'!$B$2:$J$2</c15:sqref>
                        </c15:formulaRef>
                      </c:ext>
                    </c:extLst>
                    <c:strCache>
                      <c:ptCount val="9"/>
                      <c:pt idx="0">
                        <c:v>Initial Score</c:v>
                      </c:pt>
                      <c:pt idx="1">
                        <c:v>44835</c:v>
                      </c:pt>
                      <c:pt idx="2">
                        <c:v>44866</c:v>
                      </c:pt>
                      <c:pt idx="3">
                        <c:v>44896</c:v>
                      </c:pt>
                      <c:pt idx="4">
                        <c:v>44927</c:v>
                      </c:pt>
                      <c:pt idx="5">
                        <c:v>44958</c:v>
                      </c:pt>
                      <c:pt idx="6">
                        <c:v>44986</c:v>
                      </c:pt>
                      <c:pt idx="7">
                        <c:v>45017</c:v>
                      </c:pt>
                      <c:pt idx="8">
                        <c:v>45047</c:v>
                      </c:pt>
                    </c:strCache>
                  </c:strRef>
                </c15:cat>
              </c15:filteredCategoryTitle>
            </c:ext>
            <c:ext xmlns:c16="http://schemas.microsoft.com/office/drawing/2014/chart" uri="{C3380CC4-5D6E-409C-BE32-E72D297353CC}">
              <c16:uniqueId val="{00000000-93E0-48CF-AEC9-401541C7AE3C}"/>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Patient 1c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7.6456567330997496E-2"/>
          <c:y val="0.1024390243902439"/>
          <c:w val="0.89483529869771072"/>
          <c:h val="0.64313843252963676"/>
        </c:manualLayout>
      </c:layout>
      <c:lineChart>
        <c:grouping val="standard"/>
        <c:varyColors val="0"/>
        <c:ser>
          <c:idx val="0"/>
          <c:order val="0"/>
          <c:tx>
            <c:strRef>
              <c:f>'Risk Scores'!$A$11</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Scores'!$B$10:$N$10</c15:sqref>
                  </c15:fullRef>
                </c:ext>
              </c:extLst>
              <c:f>('Risk Scores'!$B$10,'Risk Scores'!$F$10:$N$10)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Scores'!$B$11:$N$11</c15:sqref>
                  </c15:fullRef>
                </c:ext>
              </c:extLst>
              <c:f>('Risk Scores'!$B$11,'Risk Scores'!$F$11:$N$11)</c:f>
              <c:numCache>
                <c:formatCode>General</c:formatCode>
                <c:ptCount val="10"/>
                <c:pt idx="0">
                  <c:v>12</c:v>
                </c:pt>
                <c:pt idx="1">
                  <c:v>12</c:v>
                </c:pt>
                <c:pt idx="2">
                  <c:v>12</c:v>
                </c:pt>
                <c:pt idx="3">
                  <c:v>12</c:v>
                </c:pt>
                <c:pt idx="4">
                  <c:v>12</c:v>
                </c:pt>
                <c:pt idx="5">
                  <c:v>12</c:v>
                </c:pt>
                <c:pt idx="6">
                  <c:v>12</c:v>
                </c:pt>
                <c:pt idx="7">
                  <c:v>8</c:v>
                </c:pt>
                <c:pt idx="8">
                  <c:v>8</c:v>
                </c:pt>
                <c:pt idx="9">
                  <c:v>8</c:v>
                </c:pt>
              </c:numCache>
            </c:numRef>
          </c:val>
          <c:smooth val="0"/>
          <c:extLst>
            <c:ext xmlns:c16="http://schemas.microsoft.com/office/drawing/2014/chart" uri="{C3380CC4-5D6E-409C-BE32-E72D297353CC}">
              <c16:uniqueId val="{00000000-71AD-4D63-B5E4-B5BDFA798F77}"/>
            </c:ext>
          </c:extLst>
        </c:ser>
        <c:ser>
          <c:idx val="1"/>
          <c:order val="1"/>
          <c:tx>
            <c:strRef>
              <c:f>'Risk Scores'!$A$12</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Scores'!$B$10:$N$10</c15:sqref>
                  </c15:fullRef>
                </c:ext>
              </c:extLst>
              <c:f>('Risk Scores'!$B$10,'Risk Scores'!$F$10:$N$10)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Scores'!$B$12:$N$12</c15:sqref>
                  </c15:fullRef>
                </c:ext>
              </c:extLst>
              <c:f>('Risk Scores'!$B$12,'Risk Scores'!$F$12:$N$12)</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71AD-4D63-B5E4-B5BDFA798F77}"/>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Patient 1d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Scores'!$A$15</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Scores'!$B$14:$N$14</c15:sqref>
                  </c15:fullRef>
                </c:ext>
              </c:extLst>
              <c:f>('Risk Scores'!$B$14,'Risk Scores'!$F$14:$N$14)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Scores'!$B$15:$N$15</c15:sqref>
                  </c15:fullRef>
                </c:ext>
              </c:extLst>
              <c:f>('Risk Scores'!$B$15,'Risk Scores'!$F$15:$N$15)</c:f>
              <c:numCache>
                <c:formatCode>General</c:formatCode>
                <c:ptCount val="10"/>
                <c:pt idx="0">
                  <c:v>12</c:v>
                </c:pt>
                <c:pt idx="1">
                  <c:v>9</c:v>
                </c:pt>
                <c:pt idx="2">
                  <c:v>9</c:v>
                </c:pt>
                <c:pt idx="3">
                  <c:v>9</c:v>
                </c:pt>
                <c:pt idx="4">
                  <c:v>8</c:v>
                </c:pt>
                <c:pt idx="5">
                  <c:v>8</c:v>
                </c:pt>
                <c:pt idx="6">
                  <c:v>8</c:v>
                </c:pt>
                <c:pt idx="7">
                  <c:v>8</c:v>
                </c:pt>
                <c:pt idx="8">
                  <c:v>8</c:v>
                </c:pt>
                <c:pt idx="9">
                  <c:v>8</c:v>
                </c:pt>
              </c:numCache>
            </c:numRef>
          </c:val>
          <c:smooth val="0"/>
          <c:extLst>
            <c:ext xmlns:c16="http://schemas.microsoft.com/office/drawing/2014/chart" uri="{C3380CC4-5D6E-409C-BE32-E72D297353CC}">
              <c16:uniqueId val="{00000000-57B6-4A7B-AA36-479089A7B518}"/>
            </c:ext>
          </c:extLst>
        </c:ser>
        <c:ser>
          <c:idx val="1"/>
          <c:order val="1"/>
          <c:tx>
            <c:strRef>
              <c:f>'Risk Scores'!$A$16</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Scores'!$B$14:$N$14</c15:sqref>
                  </c15:fullRef>
                </c:ext>
              </c:extLst>
              <c:f>('Risk Scores'!$B$14,'Risk Scores'!$F$14:$N$14)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Scores'!$B$16:$N$16</c15:sqref>
                  </c15:fullRef>
                </c:ext>
              </c:extLst>
              <c:f>('Risk Scores'!$B$16,'Risk Scores'!$F$16:$N$16)</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57B6-4A7B-AA36-479089A7B518}"/>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Patient 1e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Scores'!$A$19</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Scores'!$B$18:$N$18</c15:sqref>
                  </c15:fullRef>
                </c:ext>
              </c:extLst>
              <c:f>('Risk Scores'!$B$18,'Risk Scores'!$F$18:$N$18)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Scores'!$B$19:$N$19</c15:sqref>
                  </c15:fullRef>
                </c:ext>
              </c:extLst>
              <c:f>('Risk Scores'!$B$19,'Risk Scores'!$F$19:$N$19)</c:f>
              <c:numCache>
                <c:formatCode>General</c:formatCode>
                <c:ptCount val="10"/>
                <c:pt idx="0">
                  <c:v>16</c:v>
                </c:pt>
                <c:pt idx="1">
                  <c:v>12</c:v>
                </c:pt>
                <c:pt idx="2">
                  <c:v>8</c:v>
                </c:pt>
                <c:pt idx="3">
                  <c:v>8</c:v>
                </c:pt>
                <c:pt idx="4">
                  <c:v>8</c:v>
                </c:pt>
                <c:pt idx="5">
                  <c:v>8</c:v>
                </c:pt>
                <c:pt idx="6">
                  <c:v>8</c:v>
                </c:pt>
                <c:pt idx="7">
                  <c:v>4</c:v>
                </c:pt>
                <c:pt idx="8">
                  <c:v>8</c:v>
                </c:pt>
                <c:pt idx="9">
                  <c:v>8</c:v>
                </c:pt>
              </c:numCache>
            </c:numRef>
          </c:val>
          <c:smooth val="0"/>
          <c:extLst>
            <c:ext xmlns:c16="http://schemas.microsoft.com/office/drawing/2014/chart" uri="{C3380CC4-5D6E-409C-BE32-E72D297353CC}">
              <c16:uniqueId val="{00000000-4208-48FB-B831-CFBA81E6ACA4}"/>
            </c:ext>
          </c:extLst>
        </c:ser>
        <c:ser>
          <c:idx val="1"/>
          <c:order val="1"/>
          <c:tx>
            <c:strRef>
              <c:f>'Risk Scores'!$A$20</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Scores'!$B$18:$N$18</c15:sqref>
                  </c15:fullRef>
                </c:ext>
              </c:extLst>
              <c:f>('Risk Scores'!$B$18,'Risk Scores'!$F$18:$N$18)</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Scores'!$B$20:$N$20</c15:sqref>
                  </c15:fullRef>
                </c:ext>
              </c:extLst>
              <c:f>('Risk Scores'!$B$20,'Risk Scores'!$F$20:$N$20)</c:f>
              <c:numCache>
                <c:formatCode>General</c:formatCode>
                <c:ptCount val="10"/>
                <c:pt idx="0">
                  <c:v>4</c:v>
                </c:pt>
                <c:pt idx="1">
                  <c:v>4</c:v>
                </c:pt>
                <c:pt idx="2">
                  <c:v>4</c:v>
                </c:pt>
                <c:pt idx="3">
                  <c:v>4</c:v>
                </c:pt>
                <c:pt idx="4">
                  <c:v>4</c:v>
                </c:pt>
                <c:pt idx="5">
                  <c:v>4</c:v>
                </c:pt>
                <c:pt idx="6">
                  <c:v>4</c:v>
                </c:pt>
                <c:pt idx="7">
                  <c:v>4</c:v>
                </c:pt>
                <c:pt idx="8">
                  <c:v>4</c:v>
                </c:pt>
                <c:pt idx="9">
                  <c:v>4</c:v>
                </c:pt>
              </c:numCache>
            </c:numRef>
          </c:val>
          <c:smooth val="0"/>
          <c:extLst>
            <c:ext xmlns:c16="http://schemas.microsoft.com/office/drawing/2014/chart" uri="{C3380CC4-5D6E-409C-BE32-E72D297353CC}">
              <c16:uniqueId val="{00000001-4208-48FB-B831-CFBA81E6ACA4}"/>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Quality 2a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Scores'!$A$23</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Scores'!$B$22:$N$22</c15:sqref>
                  </c15:fullRef>
                </c:ext>
              </c:extLst>
              <c:f>('Risk Scores'!$B$22,'Risk Scores'!$F$22:$N$22)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Scores'!$B$23:$N$23</c15:sqref>
                  </c15:fullRef>
                </c:ext>
              </c:extLst>
              <c:f>('Risk Scores'!$B$23,'Risk Scores'!$F$23:$N$23)</c:f>
              <c:numCache>
                <c:formatCode>General</c:formatCode>
                <c:ptCount val="10"/>
                <c:pt idx="0">
                  <c:v>25</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0-FD3D-4847-A6B9-14C8B4DF2911}"/>
            </c:ext>
          </c:extLst>
        </c:ser>
        <c:ser>
          <c:idx val="1"/>
          <c:order val="1"/>
          <c:tx>
            <c:strRef>
              <c:f>'Risk Scores'!$A$24</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Scores'!$B$22:$N$22</c15:sqref>
                  </c15:fullRef>
                </c:ext>
              </c:extLst>
              <c:f>('Risk Scores'!$B$22,'Risk Scores'!$F$22:$N$22)</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Scores'!$B$24:$N$24</c15:sqref>
                  </c15:fullRef>
                </c:ext>
              </c:extLst>
              <c:f>('Risk Scores'!$B$24,'Risk Scores'!$F$24:$N$24)</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smooth val="0"/>
          <c:extLst>
            <c:ext xmlns:c16="http://schemas.microsoft.com/office/drawing/2014/chart" uri="{C3380CC4-5D6E-409C-BE32-E72D297353CC}">
              <c16:uniqueId val="{00000001-FD3D-4847-A6B9-14C8B4DF2911}"/>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People 3a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Scores'!$A$27</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Scores'!$B$26:$N$26</c15:sqref>
                  </c15:fullRef>
                </c:ext>
              </c:extLst>
              <c:f>('Risk Scores'!$B$26,'Risk Scores'!$E$26:$N$26)</c:f>
              <c:strCache>
                <c:ptCount val="11"/>
                <c:pt idx="0">
                  <c:v>Initial Score</c:v>
                </c:pt>
                <c:pt idx="1">
                  <c:v>Dec-22</c:v>
                </c:pt>
                <c:pt idx="2">
                  <c:v>Jan-23</c:v>
                </c:pt>
                <c:pt idx="3">
                  <c:v>Feb-23</c:v>
                </c:pt>
                <c:pt idx="4">
                  <c:v>Mar-23</c:v>
                </c:pt>
                <c:pt idx="5">
                  <c:v>Apr-23</c:v>
                </c:pt>
                <c:pt idx="6">
                  <c:v>May-23</c:v>
                </c:pt>
                <c:pt idx="7">
                  <c:v>Jun-23</c:v>
                </c:pt>
                <c:pt idx="8">
                  <c:v>Jul-23</c:v>
                </c:pt>
                <c:pt idx="9">
                  <c:v>Aug-23</c:v>
                </c:pt>
                <c:pt idx="10">
                  <c:v>Sep-23</c:v>
                </c:pt>
              </c:strCache>
            </c:strRef>
          </c:cat>
          <c:val>
            <c:numRef>
              <c:extLst>
                <c:ext xmlns:c15="http://schemas.microsoft.com/office/drawing/2012/chart" uri="{02D57815-91ED-43cb-92C2-25804820EDAC}">
                  <c15:fullRef>
                    <c15:sqref>'Risk Scores'!$B$27:$N$27</c15:sqref>
                  </c15:fullRef>
                </c:ext>
              </c:extLst>
              <c:f>('Risk Scores'!$B$27,'Risk Scores'!$E$27:$N$27)</c:f>
              <c:numCache>
                <c:formatCode>General</c:formatCode>
                <c:ptCount val="11"/>
                <c:pt idx="0">
                  <c:v>16</c:v>
                </c:pt>
                <c:pt idx="1">
                  <c:v>16</c:v>
                </c:pt>
                <c:pt idx="2">
                  <c:v>16</c:v>
                </c:pt>
                <c:pt idx="3">
                  <c:v>16</c:v>
                </c:pt>
                <c:pt idx="4">
                  <c:v>12</c:v>
                </c:pt>
                <c:pt idx="5">
                  <c:v>12</c:v>
                </c:pt>
                <c:pt idx="6">
                  <c:v>12</c:v>
                </c:pt>
                <c:pt idx="7">
                  <c:v>12</c:v>
                </c:pt>
                <c:pt idx="8">
                  <c:v>12</c:v>
                </c:pt>
                <c:pt idx="9">
                  <c:v>12</c:v>
                </c:pt>
                <c:pt idx="10">
                  <c:v>12</c:v>
                </c:pt>
              </c:numCache>
            </c:numRef>
          </c:val>
          <c:smooth val="0"/>
          <c:extLst>
            <c:ext xmlns:c16="http://schemas.microsoft.com/office/drawing/2014/chart" uri="{C3380CC4-5D6E-409C-BE32-E72D297353CC}">
              <c16:uniqueId val="{00000000-3DAA-45FC-97D2-80C98E54AA71}"/>
            </c:ext>
          </c:extLst>
        </c:ser>
        <c:ser>
          <c:idx val="1"/>
          <c:order val="1"/>
          <c:tx>
            <c:strRef>
              <c:f>'Risk Scores'!$A$28</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Scores'!$B$26:$N$26</c15:sqref>
                  </c15:fullRef>
                </c:ext>
              </c:extLst>
              <c:f>('Risk Scores'!$B$26,'Risk Scores'!$E$26:$N$26)</c:f>
              <c:strCache>
                <c:ptCount val="11"/>
                <c:pt idx="0">
                  <c:v>Initial Score</c:v>
                </c:pt>
                <c:pt idx="1">
                  <c:v>Dec-22</c:v>
                </c:pt>
                <c:pt idx="2">
                  <c:v>Jan-23</c:v>
                </c:pt>
                <c:pt idx="3">
                  <c:v>Feb-23</c:v>
                </c:pt>
                <c:pt idx="4">
                  <c:v>Mar-23</c:v>
                </c:pt>
                <c:pt idx="5">
                  <c:v>Apr-23</c:v>
                </c:pt>
                <c:pt idx="6">
                  <c:v>May-23</c:v>
                </c:pt>
                <c:pt idx="7">
                  <c:v>Jun-23</c:v>
                </c:pt>
                <c:pt idx="8">
                  <c:v>Jul-23</c:v>
                </c:pt>
                <c:pt idx="9">
                  <c:v>Aug-23</c:v>
                </c:pt>
                <c:pt idx="10">
                  <c:v>Sep-23</c:v>
                </c:pt>
              </c:strCache>
            </c:strRef>
          </c:cat>
          <c:val>
            <c:numRef>
              <c:extLst>
                <c:ext xmlns:c15="http://schemas.microsoft.com/office/drawing/2012/chart" uri="{02D57815-91ED-43cb-92C2-25804820EDAC}">
                  <c15:fullRef>
                    <c15:sqref>'Risk Scores'!$B$28:$N$28</c15:sqref>
                  </c15:fullRef>
                </c:ext>
              </c:extLst>
              <c:f>('Risk Scores'!$B$28,'Risk Scores'!$E$28:$N$28)</c:f>
              <c:numCache>
                <c:formatCode>General</c:formatCode>
                <c:ptCount val="11"/>
                <c:pt idx="0">
                  <c:v>8</c:v>
                </c:pt>
                <c:pt idx="1">
                  <c:v>8</c:v>
                </c:pt>
                <c:pt idx="2">
                  <c:v>8</c:v>
                </c:pt>
                <c:pt idx="3">
                  <c:v>8</c:v>
                </c:pt>
                <c:pt idx="4">
                  <c:v>8</c:v>
                </c:pt>
                <c:pt idx="5">
                  <c:v>8</c:v>
                </c:pt>
                <c:pt idx="6">
                  <c:v>8</c:v>
                </c:pt>
                <c:pt idx="7">
                  <c:v>8</c:v>
                </c:pt>
                <c:pt idx="8">
                  <c:v>8</c:v>
                </c:pt>
                <c:pt idx="9">
                  <c:v>8</c:v>
                </c:pt>
                <c:pt idx="10">
                  <c:v>8</c:v>
                </c:pt>
              </c:numCache>
            </c:numRef>
          </c:val>
          <c:smooth val="0"/>
          <c:extLst>
            <c:ext xmlns:c16="http://schemas.microsoft.com/office/drawing/2014/chart" uri="{C3380CC4-5D6E-409C-BE32-E72D297353CC}">
              <c16:uniqueId val="{00000001-3DAA-45FC-97D2-80C98E54AA71}"/>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People 3b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Scores'!$A$31</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Scores'!$B$30:$N$30</c15:sqref>
                  </c15:fullRef>
                </c:ext>
              </c:extLst>
              <c:f>('Risk Scores'!$B$30,'Risk Scores'!$F$30:$N$30)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Scores'!$B$31:$N$31</c15:sqref>
                  </c15:fullRef>
                </c:ext>
              </c:extLst>
              <c:f>('Risk Scores'!$B$31,'Risk Scores'!$F$31:$N$31)</c:f>
              <c:numCache>
                <c:formatCode>General</c:formatCode>
                <c:ptCount val="10"/>
                <c:pt idx="0">
                  <c:v>12</c:v>
                </c:pt>
                <c:pt idx="1">
                  <c:v>12</c:v>
                </c:pt>
                <c:pt idx="2">
                  <c:v>12</c:v>
                </c:pt>
                <c:pt idx="3">
                  <c:v>12</c:v>
                </c:pt>
                <c:pt idx="4">
                  <c:v>12</c:v>
                </c:pt>
                <c:pt idx="5">
                  <c:v>12</c:v>
                </c:pt>
                <c:pt idx="6">
                  <c:v>12</c:v>
                </c:pt>
                <c:pt idx="7">
                  <c:v>12</c:v>
                </c:pt>
                <c:pt idx="8">
                  <c:v>12</c:v>
                </c:pt>
                <c:pt idx="9">
                  <c:v>12</c:v>
                </c:pt>
              </c:numCache>
            </c:numRef>
          </c:val>
          <c:smooth val="0"/>
          <c:extLst>
            <c:ext xmlns:c16="http://schemas.microsoft.com/office/drawing/2014/chart" uri="{C3380CC4-5D6E-409C-BE32-E72D297353CC}">
              <c16:uniqueId val="{00000000-B2EB-48B3-A957-2C5564E0AEF7}"/>
            </c:ext>
          </c:extLst>
        </c:ser>
        <c:ser>
          <c:idx val="1"/>
          <c:order val="1"/>
          <c:tx>
            <c:strRef>
              <c:f>'Risk Scores'!$A$32</c:f>
              <c:strCache>
                <c:ptCount val="1"/>
                <c:pt idx="0">
                  <c:v>Target Risk Score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Scores'!$B$30:$N$30</c15:sqref>
                  </c15:fullRef>
                </c:ext>
              </c:extLst>
              <c:f>('Risk Scores'!$B$30,'Risk Scores'!$F$30:$N$30)</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Scores'!$B$32:$N$32</c15:sqref>
                  </c15:fullRef>
                </c:ext>
              </c:extLst>
              <c:f>('Risk Scores'!$B$32,'Risk Scores'!$F$32:$N$32)</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B2EB-48B3-A957-2C5564E0AEF7}"/>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en-GB" sz="1200" b="0" i="0" baseline="0">
                <a:effectLst/>
              </a:rPr>
              <a:t>People 3c - Risk Score: Direction of Travel</a:t>
            </a:r>
            <a:endParaRPr lang="en-GB" sz="12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'Risk Scores'!$A$35</c:f>
              <c:strCache>
                <c:ptCount val="1"/>
                <c:pt idx="0">
                  <c:v>Current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'Risk Scores'!$B$34:$N$34</c15:sqref>
                  </c15:fullRef>
                </c:ext>
              </c:extLst>
              <c:f>('Risk Scores'!$B$34,'Risk Scores'!$F$34:$N$34)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Scores'!$B$35:$N$35</c15:sqref>
                  </c15:fullRef>
                </c:ext>
              </c:extLst>
              <c:f>('Risk Scores'!$B$35,'Risk Scores'!$F$35:$N$35)</c:f>
              <c:numCache>
                <c:formatCode>General</c:formatCode>
                <c:ptCount val="10"/>
                <c:pt idx="0">
                  <c:v>12</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0-2104-42D7-A8D5-00F29BA37AB1}"/>
            </c:ext>
          </c:extLst>
        </c:ser>
        <c:ser>
          <c:idx val="1"/>
          <c:order val="1"/>
          <c:tx>
            <c:strRef>
              <c:f>'Risk Scores'!$A$36</c:f>
              <c:strCache>
                <c:ptCount val="1"/>
                <c:pt idx="0">
                  <c:v>Target Risk Score </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extLst>
                <c:ext xmlns:c15="http://schemas.microsoft.com/office/drawing/2012/chart" uri="{02D57815-91ED-43cb-92C2-25804820EDAC}">
                  <c15:fullRef>
                    <c15:sqref>'Risk Scores'!$B$34:$N$34</c15:sqref>
                  </c15:fullRef>
                </c:ext>
              </c:extLst>
              <c:f>('Risk Scores'!$B$34,'Risk Scores'!$F$34:$N$34)</c:f>
              <c:strCache>
                <c:ptCount val="10"/>
                <c:pt idx="0">
                  <c:v>Initial Score</c:v>
                </c:pt>
                <c:pt idx="1">
                  <c:v>Jan-23</c:v>
                </c:pt>
                <c:pt idx="2">
                  <c:v>Feb-23</c:v>
                </c:pt>
                <c:pt idx="3">
                  <c:v>Mar-23</c:v>
                </c:pt>
                <c:pt idx="4">
                  <c:v>Apr-23</c:v>
                </c:pt>
                <c:pt idx="5">
                  <c:v>May-23</c:v>
                </c:pt>
                <c:pt idx="6">
                  <c:v>Jun-23</c:v>
                </c:pt>
                <c:pt idx="7">
                  <c:v>Jul-23</c:v>
                </c:pt>
                <c:pt idx="8">
                  <c:v>Aug-23</c:v>
                </c:pt>
                <c:pt idx="9">
                  <c:v>Sep-23</c:v>
                </c:pt>
              </c:strCache>
            </c:strRef>
          </c:cat>
          <c:val>
            <c:numRef>
              <c:extLst>
                <c:ext xmlns:c15="http://schemas.microsoft.com/office/drawing/2012/chart" uri="{02D57815-91ED-43cb-92C2-25804820EDAC}">
                  <c15:fullRef>
                    <c15:sqref>'Risk Scores'!$B$36:$N$36</c15:sqref>
                  </c15:fullRef>
                </c:ext>
              </c:extLst>
              <c:f>('Risk Scores'!$B$36,'Risk Scores'!$F$36:$N$36)</c:f>
              <c:numCache>
                <c:formatCode>General</c:formatCode>
                <c:ptCount val="10"/>
                <c:pt idx="0">
                  <c:v>6</c:v>
                </c:pt>
                <c:pt idx="1">
                  <c:v>6</c:v>
                </c:pt>
                <c:pt idx="2">
                  <c:v>6</c:v>
                </c:pt>
                <c:pt idx="3">
                  <c:v>6</c:v>
                </c:pt>
                <c:pt idx="4">
                  <c:v>6</c:v>
                </c:pt>
                <c:pt idx="5">
                  <c:v>6</c:v>
                </c:pt>
                <c:pt idx="6">
                  <c:v>6</c:v>
                </c:pt>
                <c:pt idx="7">
                  <c:v>6</c:v>
                </c:pt>
                <c:pt idx="8">
                  <c:v>6</c:v>
                </c:pt>
                <c:pt idx="9">
                  <c:v>6</c:v>
                </c:pt>
              </c:numCache>
            </c:numRef>
          </c:val>
          <c:smooth val="0"/>
          <c:extLst>
            <c:ext xmlns:c16="http://schemas.microsoft.com/office/drawing/2014/chart" uri="{C3380CC4-5D6E-409C-BE32-E72D297353CC}">
              <c16:uniqueId val="{00000001-2104-42D7-A8D5-00F29BA37AB1}"/>
            </c:ext>
          </c:extLst>
        </c:ser>
        <c:dLbls>
          <c:showLegendKey val="0"/>
          <c:showVal val="0"/>
          <c:showCatName val="0"/>
          <c:showSerName val="0"/>
          <c:showPercent val="0"/>
          <c:showBubbleSize val="0"/>
        </c:dLbls>
        <c:marker val="1"/>
        <c:smooth val="0"/>
        <c:axId val="735617072"/>
        <c:axId val="735620680"/>
      </c:lineChart>
      <c:catAx>
        <c:axId val="73561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20680"/>
        <c:crosses val="autoZero"/>
        <c:auto val="1"/>
        <c:lblAlgn val="ctr"/>
        <c:lblOffset val="100"/>
        <c:noMultiLvlLbl val="0"/>
      </c:catAx>
      <c:valAx>
        <c:axId val="735620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617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19050</xdr:colOff>
      <xdr:row>4</xdr:row>
      <xdr:rowOff>47625</xdr:rowOff>
    </xdr:from>
    <xdr:to>
      <xdr:col>6</xdr:col>
      <xdr:colOff>2009775</xdr:colOff>
      <xdr:row>11</xdr:row>
      <xdr:rowOff>485775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28576</xdr:colOff>
      <xdr:row>4</xdr:row>
      <xdr:rowOff>38100</xdr:rowOff>
    </xdr:from>
    <xdr:to>
      <xdr:col>6</xdr:col>
      <xdr:colOff>2000251</xdr:colOff>
      <xdr:row>11</xdr:row>
      <xdr:rowOff>485775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57150</xdr:colOff>
      <xdr:row>4</xdr:row>
      <xdr:rowOff>38101</xdr:rowOff>
    </xdr:from>
    <xdr:to>
      <xdr:col>6</xdr:col>
      <xdr:colOff>2019300</xdr:colOff>
      <xdr:row>11</xdr:row>
      <xdr:rowOff>495300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47625</xdr:colOff>
      <xdr:row>4</xdr:row>
      <xdr:rowOff>57150</xdr:rowOff>
    </xdr:from>
    <xdr:to>
      <xdr:col>6</xdr:col>
      <xdr:colOff>2009776</xdr:colOff>
      <xdr:row>11</xdr:row>
      <xdr:rowOff>485775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28575</xdr:colOff>
      <xdr:row>4</xdr:row>
      <xdr:rowOff>19051</xdr:rowOff>
    </xdr:from>
    <xdr:to>
      <xdr:col>6</xdr:col>
      <xdr:colOff>2019300</xdr:colOff>
      <xdr:row>11</xdr:row>
      <xdr:rowOff>476250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4</xdr:row>
      <xdr:rowOff>28575</xdr:rowOff>
    </xdr:from>
    <xdr:to>
      <xdr:col>6</xdr:col>
      <xdr:colOff>2009774</xdr:colOff>
      <xdr:row>11</xdr:row>
      <xdr:rowOff>476250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66674</xdr:colOff>
      <xdr:row>4</xdr:row>
      <xdr:rowOff>57150</xdr:rowOff>
    </xdr:from>
    <xdr:to>
      <xdr:col>6</xdr:col>
      <xdr:colOff>1990724</xdr:colOff>
      <xdr:row>11</xdr:row>
      <xdr:rowOff>466725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66675</xdr:colOff>
      <xdr:row>4</xdr:row>
      <xdr:rowOff>66674</xdr:rowOff>
    </xdr:from>
    <xdr:to>
      <xdr:col>6</xdr:col>
      <xdr:colOff>1981200</xdr:colOff>
      <xdr:row>11</xdr:row>
      <xdr:rowOff>485774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66676</xdr:colOff>
      <xdr:row>4</xdr:row>
      <xdr:rowOff>38100</xdr:rowOff>
    </xdr:from>
    <xdr:to>
      <xdr:col>6</xdr:col>
      <xdr:colOff>2000251</xdr:colOff>
      <xdr:row>11</xdr:row>
      <xdr:rowOff>476250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4</xdr:row>
      <xdr:rowOff>76200</xdr:rowOff>
    </xdr:from>
    <xdr:to>
      <xdr:col>6</xdr:col>
      <xdr:colOff>1981200</xdr:colOff>
      <xdr:row>11</xdr:row>
      <xdr:rowOff>495300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66674</xdr:colOff>
      <xdr:row>4</xdr:row>
      <xdr:rowOff>85725</xdr:rowOff>
    </xdr:from>
    <xdr:to>
      <xdr:col>6</xdr:col>
      <xdr:colOff>1990724</xdr:colOff>
      <xdr:row>11</xdr:row>
      <xdr:rowOff>476250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4</xdr:row>
      <xdr:rowOff>47624</xdr:rowOff>
    </xdr:from>
    <xdr:to>
      <xdr:col>6</xdr:col>
      <xdr:colOff>2019300</xdr:colOff>
      <xdr:row>11</xdr:row>
      <xdr:rowOff>485774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38100</xdr:colOff>
      <xdr:row>4</xdr:row>
      <xdr:rowOff>28575</xdr:rowOff>
    </xdr:from>
    <xdr:to>
      <xdr:col>6</xdr:col>
      <xdr:colOff>2000250</xdr:colOff>
      <xdr:row>11</xdr:row>
      <xdr:rowOff>457200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485775</xdr:colOff>
      <xdr:row>3</xdr:row>
      <xdr:rowOff>0</xdr:rowOff>
    </xdr:from>
    <xdr:to>
      <xdr:col>28</xdr:col>
      <xdr:colOff>314325</xdr:colOff>
      <xdr:row>18</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400050</xdr:colOff>
      <xdr:row>28</xdr:row>
      <xdr:rowOff>66675</xdr:rowOff>
    </xdr:from>
    <xdr:to>
      <xdr:col>30</xdr:col>
      <xdr:colOff>228600</xdr:colOff>
      <xdr:row>44</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66675</xdr:colOff>
      <xdr:row>4</xdr:row>
      <xdr:rowOff>57150</xdr:rowOff>
    </xdr:from>
    <xdr:to>
      <xdr:col>6</xdr:col>
      <xdr:colOff>2000250</xdr:colOff>
      <xdr:row>11</xdr:row>
      <xdr:rowOff>495300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4</xdr:row>
      <xdr:rowOff>76200</xdr:rowOff>
    </xdr:from>
    <xdr:to>
      <xdr:col>6</xdr:col>
      <xdr:colOff>2009776</xdr:colOff>
      <xdr:row>11</xdr:row>
      <xdr:rowOff>485775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47625</xdr:colOff>
      <xdr:row>4</xdr:row>
      <xdr:rowOff>28575</xdr:rowOff>
    </xdr:from>
    <xdr:to>
      <xdr:col>6</xdr:col>
      <xdr:colOff>2019300</xdr:colOff>
      <xdr:row>11</xdr:row>
      <xdr:rowOff>476250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47624</xdr:colOff>
      <xdr:row>4</xdr:row>
      <xdr:rowOff>57150</xdr:rowOff>
    </xdr:from>
    <xdr:to>
      <xdr:col>6</xdr:col>
      <xdr:colOff>2000250</xdr:colOff>
      <xdr:row>11</xdr:row>
      <xdr:rowOff>476250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47624</xdr:colOff>
      <xdr:row>4</xdr:row>
      <xdr:rowOff>57150</xdr:rowOff>
    </xdr:from>
    <xdr:to>
      <xdr:col>6</xdr:col>
      <xdr:colOff>1990724</xdr:colOff>
      <xdr:row>11</xdr:row>
      <xdr:rowOff>466725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57150</xdr:colOff>
      <xdr:row>4</xdr:row>
      <xdr:rowOff>47626</xdr:rowOff>
    </xdr:from>
    <xdr:to>
      <xdr:col>6</xdr:col>
      <xdr:colOff>2009775</xdr:colOff>
      <xdr:row>11</xdr:row>
      <xdr:rowOff>485775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47625</xdr:colOff>
      <xdr:row>4</xdr:row>
      <xdr:rowOff>38100</xdr:rowOff>
    </xdr:from>
    <xdr:to>
      <xdr:col>6</xdr:col>
      <xdr:colOff>2000250</xdr:colOff>
      <xdr:row>11</xdr:row>
      <xdr:rowOff>485775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ople%20-%20Board%20Assurance%20Framewor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Quality%20-%20Board%20Assurance%20Framewor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ystem%20and%20Partnership%20-%20Board%20Assurance%20Framewo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stainability%20-%20Board%20Assurance%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Scores"/>
      <sheetName val="Lists"/>
    </sheetNames>
    <sheetDataSet>
      <sheetData sheetId="0">
        <row r="2">
          <cell r="B2" t="str">
            <v>Initial Score</v>
          </cell>
          <cell r="C2">
            <v>44835</v>
          </cell>
          <cell r="D2">
            <v>44866</v>
          </cell>
          <cell r="E2">
            <v>44896</v>
          </cell>
          <cell r="F2">
            <v>44927</v>
          </cell>
          <cell r="G2">
            <v>44958</v>
          </cell>
          <cell r="H2">
            <v>44986</v>
          </cell>
          <cell r="I2">
            <v>45017</v>
          </cell>
          <cell r="J2">
            <v>45047</v>
          </cell>
        </row>
        <row r="3">
          <cell r="A3" t="str">
            <v>Patient 1a</v>
          </cell>
          <cell r="B3">
            <v>12</v>
          </cell>
          <cell r="C3">
            <v>12</v>
          </cell>
          <cell r="D3">
            <v>12</v>
          </cell>
          <cell r="E3">
            <v>12</v>
          </cell>
          <cell r="F3">
            <v>12</v>
          </cell>
          <cell r="G3">
            <v>9</v>
          </cell>
          <cell r="H3">
            <v>9</v>
          </cell>
          <cell r="I3">
            <v>9</v>
          </cell>
          <cell r="J3">
            <v>9</v>
          </cell>
        </row>
        <row r="20">
          <cell r="B20" t="str">
            <v>Initial Score</v>
          </cell>
          <cell r="C20">
            <v>44835</v>
          </cell>
          <cell r="D20">
            <v>44866</v>
          </cell>
          <cell r="E20">
            <v>44896</v>
          </cell>
          <cell r="F20">
            <v>44927</v>
          </cell>
          <cell r="G20">
            <v>44958</v>
          </cell>
          <cell r="H20">
            <v>44986</v>
          </cell>
          <cell r="I20">
            <v>45017</v>
          </cell>
          <cell r="J20">
            <v>45047</v>
          </cell>
          <cell r="K20">
            <v>45078</v>
          </cell>
          <cell r="L20">
            <v>45108</v>
          </cell>
          <cell r="M20">
            <v>45139</v>
          </cell>
          <cell r="N20">
            <v>45170</v>
          </cell>
        </row>
        <row r="21">
          <cell r="A21" t="str">
            <v>Current Risk Score</v>
          </cell>
          <cell r="B21">
            <v>16</v>
          </cell>
          <cell r="C21">
            <v>16</v>
          </cell>
          <cell r="D21">
            <v>16</v>
          </cell>
          <cell r="E21">
            <v>16</v>
          </cell>
          <cell r="F21">
            <v>16</v>
          </cell>
          <cell r="G21">
            <v>16</v>
          </cell>
          <cell r="H21">
            <v>12</v>
          </cell>
          <cell r="I21">
            <v>12</v>
          </cell>
          <cell r="J21">
            <v>12</v>
          </cell>
          <cell r="K21">
            <v>12</v>
          </cell>
          <cell r="L21">
            <v>12</v>
          </cell>
          <cell r="M21">
            <v>12</v>
          </cell>
          <cell r="N21">
            <v>12</v>
          </cell>
        </row>
        <row r="22">
          <cell r="A22" t="str">
            <v>Target Risk Score</v>
          </cell>
          <cell r="B22">
            <v>8</v>
          </cell>
          <cell r="C22">
            <v>8</v>
          </cell>
          <cell r="D22">
            <v>8</v>
          </cell>
          <cell r="E22">
            <v>8</v>
          </cell>
          <cell r="F22">
            <v>8</v>
          </cell>
          <cell r="G22">
            <v>8</v>
          </cell>
          <cell r="H22">
            <v>8</v>
          </cell>
          <cell r="I22">
            <v>8</v>
          </cell>
          <cell r="J22">
            <v>8</v>
          </cell>
          <cell r="K22">
            <v>8</v>
          </cell>
          <cell r="L22">
            <v>8</v>
          </cell>
          <cell r="M22">
            <v>8</v>
          </cell>
          <cell r="N22">
            <v>8</v>
          </cell>
        </row>
        <row r="24">
          <cell r="B24" t="str">
            <v>Initial Score</v>
          </cell>
          <cell r="C24">
            <v>44835</v>
          </cell>
          <cell r="D24">
            <v>44866</v>
          </cell>
          <cell r="E24">
            <v>44896</v>
          </cell>
          <cell r="F24">
            <v>44927</v>
          </cell>
          <cell r="G24">
            <v>44958</v>
          </cell>
          <cell r="H24">
            <v>44986</v>
          </cell>
          <cell r="I24">
            <v>45017</v>
          </cell>
          <cell r="J24">
            <v>45047</v>
          </cell>
          <cell r="K24">
            <v>45078</v>
          </cell>
          <cell r="L24">
            <v>45108</v>
          </cell>
          <cell r="M24">
            <v>45139</v>
          </cell>
          <cell r="N24">
            <v>45170</v>
          </cell>
        </row>
        <row r="25">
          <cell r="A25" t="str">
            <v>Current Risk Score</v>
          </cell>
          <cell r="B25">
            <v>12</v>
          </cell>
          <cell r="C25">
            <v>12</v>
          </cell>
          <cell r="D25">
            <v>12</v>
          </cell>
          <cell r="E25">
            <v>12</v>
          </cell>
          <cell r="F25">
            <v>12</v>
          </cell>
          <cell r="G25">
            <v>12</v>
          </cell>
          <cell r="H25">
            <v>12</v>
          </cell>
          <cell r="I25">
            <v>12</v>
          </cell>
          <cell r="J25">
            <v>12</v>
          </cell>
          <cell r="K25">
            <v>12</v>
          </cell>
          <cell r="L25">
            <v>12</v>
          </cell>
          <cell r="M25">
            <v>12</v>
          </cell>
          <cell r="N25">
            <v>12</v>
          </cell>
        </row>
        <row r="26">
          <cell r="A26" t="str">
            <v>Target Risk Score</v>
          </cell>
          <cell r="B26">
            <v>6</v>
          </cell>
          <cell r="C26">
            <v>6</v>
          </cell>
          <cell r="D26">
            <v>6</v>
          </cell>
          <cell r="E26">
            <v>6</v>
          </cell>
          <cell r="F26">
            <v>6</v>
          </cell>
          <cell r="G26">
            <v>6</v>
          </cell>
          <cell r="H26">
            <v>6</v>
          </cell>
          <cell r="I26">
            <v>6</v>
          </cell>
          <cell r="J26">
            <v>6</v>
          </cell>
          <cell r="K26">
            <v>6</v>
          </cell>
          <cell r="L26">
            <v>6</v>
          </cell>
          <cell r="M26">
            <v>6</v>
          </cell>
          <cell r="N26">
            <v>6</v>
          </cell>
        </row>
        <row r="28">
          <cell r="B28" t="str">
            <v>Initial Score</v>
          </cell>
          <cell r="C28">
            <v>44835</v>
          </cell>
          <cell r="D28">
            <v>44866</v>
          </cell>
          <cell r="E28">
            <v>44896</v>
          </cell>
          <cell r="F28">
            <v>44927</v>
          </cell>
          <cell r="G28">
            <v>44958</v>
          </cell>
          <cell r="H28">
            <v>44986</v>
          </cell>
          <cell r="I28">
            <v>45017</v>
          </cell>
          <cell r="J28">
            <v>45047</v>
          </cell>
          <cell r="K28">
            <v>45078</v>
          </cell>
          <cell r="L28">
            <v>45108</v>
          </cell>
          <cell r="M28">
            <v>45139</v>
          </cell>
          <cell r="N28">
            <v>45170</v>
          </cell>
        </row>
        <row r="29">
          <cell r="A29" t="str">
            <v>Current Risk Score</v>
          </cell>
          <cell r="B29">
            <v>12</v>
          </cell>
          <cell r="C29">
            <v>6</v>
          </cell>
          <cell r="D29">
            <v>6</v>
          </cell>
          <cell r="E29">
            <v>6</v>
          </cell>
          <cell r="F29">
            <v>6</v>
          </cell>
          <cell r="G29">
            <v>6</v>
          </cell>
          <cell r="H29">
            <v>6</v>
          </cell>
          <cell r="I29">
            <v>6</v>
          </cell>
          <cell r="J29">
            <v>6</v>
          </cell>
          <cell r="K29">
            <v>6</v>
          </cell>
          <cell r="L29">
            <v>6</v>
          </cell>
          <cell r="M29">
            <v>6</v>
          </cell>
          <cell r="N29">
            <v>6</v>
          </cell>
        </row>
        <row r="30">
          <cell r="A30" t="str">
            <v xml:space="preserve">Target Risk Score </v>
          </cell>
          <cell r="B30">
            <v>6</v>
          </cell>
          <cell r="C30">
            <v>6</v>
          </cell>
          <cell r="D30">
            <v>6</v>
          </cell>
          <cell r="E30">
            <v>6</v>
          </cell>
          <cell r="F30">
            <v>6</v>
          </cell>
          <cell r="G30">
            <v>6</v>
          </cell>
          <cell r="H30">
            <v>6</v>
          </cell>
          <cell r="I30">
            <v>6</v>
          </cell>
          <cell r="J30">
            <v>6</v>
          </cell>
          <cell r="K30">
            <v>6</v>
          </cell>
          <cell r="L30">
            <v>6</v>
          </cell>
          <cell r="M30">
            <v>6</v>
          </cell>
          <cell r="N30">
            <v>6</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Scores"/>
      <sheetName val="Lists"/>
    </sheetNames>
    <sheetDataSet>
      <sheetData sheetId="0">
        <row r="17">
          <cell r="B17" t="str">
            <v>Initial Score</v>
          </cell>
          <cell r="C17">
            <v>44835</v>
          </cell>
          <cell r="D17">
            <v>44866</v>
          </cell>
          <cell r="E17">
            <v>44896</v>
          </cell>
          <cell r="F17">
            <v>44927</v>
          </cell>
          <cell r="G17">
            <v>44958</v>
          </cell>
          <cell r="H17">
            <v>44986</v>
          </cell>
          <cell r="I17">
            <v>45017</v>
          </cell>
          <cell r="J17">
            <v>45047</v>
          </cell>
          <cell r="K17">
            <v>45078</v>
          </cell>
          <cell r="L17">
            <v>45108</v>
          </cell>
          <cell r="M17">
            <v>45139</v>
          </cell>
          <cell r="N17">
            <v>45170</v>
          </cell>
          <cell r="O17">
            <v>45200</v>
          </cell>
          <cell r="P17">
            <v>45231</v>
          </cell>
          <cell r="Q17">
            <v>45261</v>
          </cell>
          <cell r="R17">
            <v>45292</v>
          </cell>
          <cell r="S17">
            <v>45323</v>
          </cell>
          <cell r="T17">
            <v>45352</v>
          </cell>
        </row>
        <row r="18">
          <cell r="A18" t="str">
            <v>Current Risk Score</v>
          </cell>
          <cell r="B18">
            <v>25</v>
          </cell>
          <cell r="C18">
            <v>20</v>
          </cell>
          <cell r="D18">
            <v>20</v>
          </cell>
          <cell r="E18">
            <v>20</v>
          </cell>
          <cell r="F18">
            <v>20</v>
          </cell>
          <cell r="G18">
            <v>20</v>
          </cell>
          <cell r="H18">
            <v>20</v>
          </cell>
          <cell r="I18">
            <v>20</v>
          </cell>
          <cell r="J18">
            <v>20</v>
          </cell>
          <cell r="K18">
            <v>20</v>
          </cell>
          <cell r="L18">
            <v>20</v>
          </cell>
          <cell r="M18">
            <v>20</v>
          </cell>
        </row>
        <row r="19">
          <cell r="A19" t="str">
            <v>Target Risk Score</v>
          </cell>
          <cell r="B19">
            <v>10</v>
          </cell>
          <cell r="C19">
            <v>10</v>
          </cell>
          <cell r="D19">
            <v>10</v>
          </cell>
          <cell r="E19">
            <v>10</v>
          </cell>
          <cell r="F19">
            <v>10</v>
          </cell>
          <cell r="G19">
            <v>10</v>
          </cell>
          <cell r="H19">
            <v>10</v>
          </cell>
          <cell r="I19">
            <v>10</v>
          </cell>
          <cell r="J19">
            <v>10</v>
          </cell>
          <cell r="K19">
            <v>10</v>
          </cell>
          <cell r="L19">
            <v>10</v>
          </cell>
          <cell r="M19">
            <v>10</v>
          </cell>
          <cell r="N19">
            <v>10</v>
          </cell>
          <cell r="O19">
            <v>10</v>
          </cell>
          <cell r="P19">
            <v>10</v>
          </cell>
          <cell r="Q19">
            <v>10</v>
          </cell>
          <cell r="R19">
            <v>10</v>
          </cell>
          <cell r="S19">
            <v>10</v>
          </cell>
          <cell r="T19">
            <v>10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Scores"/>
      <sheetName val="Lists"/>
    </sheetNames>
    <sheetDataSet>
      <sheetData sheetId="0">
        <row r="29">
          <cell r="B29" t="str">
            <v>Initial Score</v>
          </cell>
          <cell r="C29">
            <v>44835</v>
          </cell>
          <cell r="D29">
            <v>44866</v>
          </cell>
          <cell r="E29">
            <v>44896</v>
          </cell>
          <cell r="F29">
            <v>44927</v>
          </cell>
          <cell r="G29">
            <v>44958</v>
          </cell>
          <cell r="H29">
            <v>44986</v>
          </cell>
          <cell r="I29">
            <v>45017</v>
          </cell>
          <cell r="J29">
            <v>45047</v>
          </cell>
          <cell r="K29">
            <v>45078</v>
          </cell>
          <cell r="L29">
            <v>45108</v>
          </cell>
          <cell r="M29">
            <v>45139</v>
          </cell>
          <cell r="N29">
            <v>45170</v>
          </cell>
          <cell r="O29">
            <v>45200</v>
          </cell>
          <cell r="P29">
            <v>45231</v>
          </cell>
          <cell r="Q29">
            <v>45261</v>
          </cell>
          <cell r="R29">
            <v>45292</v>
          </cell>
          <cell r="S29">
            <v>45323</v>
          </cell>
          <cell r="T29">
            <v>45352</v>
          </cell>
        </row>
        <row r="30">
          <cell r="A30" t="str">
            <v>Current Risk Score</v>
          </cell>
          <cell r="B30">
            <v>9</v>
          </cell>
          <cell r="C30">
            <v>9</v>
          </cell>
          <cell r="D30">
            <v>9</v>
          </cell>
          <cell r="E30">
            <v>9</v>
          </cell>
          <cell r="F30">
            <v>9</v>
          </cell>
          <cell r="G30">
            <v>9</v>
          </cell>
          <cell r="H30">
            <v>9</v>
          </cell>
          <cell r="I30">
            <v>9</v>
          </cell>
          <cell r="J30">
            <v>9</v>
          </cell>
          <cell r="K30">
            <v>9</v>
          </cell>
          <cell r="L30">
            <v>6</v>
          </cell>
          <cell r="M30">
            <v>6</v>
          </cell>
          <cell r="N30">
            <v>6</v>
          </cell>
        </row>
        <row r="31">
          <cell r="A31" t="str">
            <v>Target Risk Score</v>
          </cell>
          <cell r="B31">
            <v>6</v>
          </cell>
          <cell r="C31">
            <v>6</v>
          </cell>
          <cell r="D31">
            <v>6</v>
          </cell>
          <cell r="E31">
            <v>6</v>
          </cell>
          <cell r="F31">
            <v>6</v>
          </cell>
          <cell r="G31">
            <v>6</v>
          </cell>
          <cell r="H31">
            <v>6</v>
          </cell>
          <cell r="I31">
            <v>6</v>
          </cell>
          <cell r="J31">
            <v>6</v>
          </cell>
          <cell r="K31">
            <v>6</v>
          </cell>
          <cell r="L31">
            <v>6</v>
          </cell>
          <cell r="M31">
            <v>6</v>
          </cell>
          <cell r="N31">
            <v>6</v>
          </cell>
          <cell r="O31">
            <v>6</v>
          </cell>
          <cell r="P31">
            <v>6</v>
          </cell>
          <cell r="Q31">
            <v>6</v>
          </cell>
          <cell r="R31">
            <v>6</v>
          </cell>
          <cell r="S31">
            <v>6</v>
          </cell>
          <cell r="T31">
            <v>6</v>
          </cell>
        </row>
        <row r="33">
          <cell r="B33" t="str">
            <v>Initial Score</v>
          </cell>
          <cell r="C33">
            <v>44835</v>
          </cell>
          <cell r="D33">
            <v>44866</v>
          </cell>
          <cell r="E33">
            <v>44896</v>
          </cell>
          <cell r="F33">
            <v>44927</v>
          </cell>
          <cell r="G33">
            <v>44958</v>
          </cell>
          <cell r="H33">
            <v>44986</v>
          </cell>
          <cell r="I33">
            <v>45017</v>
          </cell>
          <cell r="J33">
            <v>45047</v>
          </cell>
          <cell r="K33">
            <v>45078</v>
          </cell>
          <cell r="L33">
            <v>45108</v>
          </cell>
          <cell r="M33">
            <v>45139</v>
          </cell>
          <cell r="N33">
            <v>45170</v>
          </cell>
          <cell r="O33">
            <v>45200</v>
          </cell>
          <cell r="P33">
            <v>45231</v>
          </cell>
          <cell r="Q33">
            <v>45261</v>
          </cell>
          <cell r="R33">
            <v>45292</v>
          </cell>
          <cell r="S33">
            <v>45323</v>
          </cell>
          <cell r="T33">
            <v>45352</v>
          </cell>
        </row>
        <row r="34">
          <cell r="A34" t="str">
            <v>Current Risk Score</v>
          </cell>
          <cell r="B34">
            <v>12</v>
          </cell>
          <cell r="C34">
            <v>12</v>
          </cell>
          <cell r="D34">
            <v>12</v>
          </cell>
          <cell r="E34">
            <v>12</v>
          </cell>
          <cell r="F34">
            <v>12</v>
          </cell>
          <cell r="G34">
            <v>12</v>
          </cell>
          <cell r="H34">
            <v>12</v>
          </cell>
          <cell r="I34">
            <v>12</v>
          </cell>
          <cell r="J34">
            <v>12</v>
          </cell>
          <cell r="K34">
            <v>12</v>
          </cell>
          <cell r="L34">
            <v>8</v>
          </cell>
          <cell r="M34">
            <v>8</v>
          </cell>
          <cell r="N34">
            <v>8</v>
          </cell>
        </row>
        <row r="35">
          <cell r="A35" t="str">
            <v>Target Risk Score</v>
          </cell>
          <cell r="B35">
            <v>8</v>
          </cell>
          <cell r="C35">
            <v>8</v>
          </cell>
          <cell r="D35">
            <v>8</v>
          </cell>
          <cell r="E35">
            <v>8</v>
          </cell>
          <cell r="F35">
            <v>8</v>
          </cell>
          <cell r="G35">
            <v>8</v>
          </cell>
          <cell r="H35">
            <v>8</v>
          </cell>
          <cell r="I35">
            <v>8</v>
          </cell>
          <cell r="J35">
            <v>8</v>
          </cell>
          <cell r="K35">
            <v>8</v>
          </cell>
          <cell r="L35">
            <v>8</v>
          </cell>
          <cell r="M35">
            <v>8</v>
          </cell>
          <cell r="N35">
            <v>8</v>
          </cell>
          <cell r="O35">
            <v>8</v>
          </cell>
          <cell r="P35">
            <v>8</v>
          </cell>
          <cell r="Q35">
            <v>8</v>
          </cell>
          <cell r="R35">
            <v>8</v>
          </cell>
          <cell r="S35">
            <v>8</v>
          </cell>
          <cell r="T35">
            <v>8</v>
          </cell>
        </row>
        <row r="37">
          <cell r="B37" t="str">
            <v>Initial Score</v>
          </cell>
          <cell r="C37">
            <v>44835</v>
          </cell>
          <cell r="D37">
            <v>44866</v>
          </cell>
          <cell r="E37">
            <v>44896</v>
          </cell>
          <cell r="F37">
            <v>44927</v>
          </cell>
          <cell r="G37">
            <v>44958</v>
          </cell>
          <cell r="H37">
            <v>44986</v>
          </cell>
          <cell r="I37">
            <v>45017</v>
          </cell>
          <cell r="J37">
            <v>45047</v>
          </cell>
          <cell r="K37">
            <v>45078</v>
          </cell>
          <cell r="L37">
            <v>45108</v>
          </cell>
          <cell r="M37">
            <v>45139</v>
          </cell>
          <cell r="N37">
            <v>45170</v>
          </cell>
          <cell r="O37">
            <v>45200</v>
          </cell>
          <cell r="P37">
            <v>45231</v>
          </cell>
          <cell r="Q37">
            <v>45261</v>
          </cell>
          <cell r="R37">
            <v>45292</v>
          </cell>
          <cell r="S37">
            <v>45323</v>
          </cell>
          <cell r="T37">
            <v>45352</v>
          </cell>
        </row>
        <row r="38">
          <cell r="A38" t="str">
            <v>Current Risk Score</v>
          </cell>
          <cell r="B38">
            <v>12</v>
          </cell>
          <cell r="C38">
            <v>12</v>
          </cell>
          <cell r="D38">
            <v>12</v>
          </cell>
          <cell r="E38">
            <v>12</v>
          </cell>
          <cell r="F38">
            <v>12</v>
          </cell>
          <cell r="G38">
            <v>12</v>
          </cell>
          <cell r="H38">
            <v>12</v>
          </cell>
          <cell r="I38">
            <v>12</v>
          </cell>
          <cell r="J38">
            <v>12</v>
          </cell>
          <cell r="K38">
            <v>12</v>
          </cell>
          <cell r="L38">
            <v>12</v>
          </cell>
          <cell r="M38">
            <v>12</v>
          </cell>
          <cell r="N38">
            <v>12</v>
          </cell>
        </row>
        <row r="39">
          <cell r="A39" t="str">
            <v>Target Risk Score</v>
          </cell>
          <cell r="B39">
            <v>4</v>
          </cell>
          <cell r="C39">
            <v>4</v>
          </cell>
          <cell r="D39">
            <v>4</v>
          </cell>
          <cell r="E39">
            <v>4</v>
          </cell>
          <cell r="F39">
            <v>4</v>
          </cell>
          <cell r="G39">
            <v>4</v>
          </cell>
          <cell r="H39">
            <v>4</v>
          </cell>
          <cell r="I39">
            <v>4</v>
          </cell>
          <cell r="J39">
            <v>4</v>
          </cell>
          <cell r="K39">
            <v>4</v>
          </cell>
          <cell r="L39">
            <v>4</v>
          </cell>
          <cell r="M39">
            <v>4</v>
          </cell>
          <cell r="N39">
            <v>4</v>
          </cell>
          <cell r="O39">
            <v>4</v>
          </cell>
          <cell r="P39">
            <v>4</v>
          </cell>
          <cell r="Q39">
            <v>4</v>
          </cell>
          <cell r="R39">
            <v>4</v>
          </cell>
          <cell r="S39">
            <v>4</v>
          </cell>
          <cell r="T39">
            <v>4</v>
          </cell>
        </row>
        <row r="41">
          <cell r="B41" t="str">
            <v>Initial Score</v>
          </cell>
          <cell r="C41">
            <v>44835</v>
          </cell>
          <cell r="D41">
            <v>44866</v>
          </cell>
          <cell r="E41">
            <v>44896</v>
          </cell>
          <cell r="F41">
            <v>44927</v>
          </cell>
          <cell r="G41">
            <v>44958</v>
          </cell>
          <cell r="H41">
            <v>44986</v>
          </cell>
          <cell r="I41">
            <v>45017</v>
          </cell>
          <cell r="J41">
            <v>45047</v>
          </cell>
          <cell r="K41">
            <v>45078</v>
          </cell>
          <cell r="L41">
            <v>45108</v>
          </cell>
          <cell r="M41">
            <v>45139</v>
          </cell>
          <cell r="N41">
            <v>45170</v>
          </cell>
          <cell r="O41">
            <v>45200</v>
          </cell>
          <cell r="P41">
            <v>45231</v>
          </cell>
          <cell r="Q41">
            <v>45261</v>
          </cell>
          <cell r="R41">
            <v>45292</v>
          </cell>
          <cell r="S41">
            <v>45323</v>
          </cell>
          <cell r="T41">
            <v>45352</v>
          </cell>
        </row>
        <row r="42">
          <cell r="A42" t="str">
            <v>Current Risk Score</v>
          </cell>
          <cell r="B42">
            <v>16</v>
          </cell>
          <cell r="C42">
            <v>8</v>
          </cell>
          <cell r="D42">
            <v>8</v>
          </cell>
          <cell r="E42">
            <v>8</v>
          </cell>
          <cell r="F42">
            <v>8</v>
          </cell>
          <cell r="G42">
            <v>8</v>
          </cell>
          <cell r="H42">
            <v>8</v>
          </cell>
          <cell r="I42">
            <v>8</v>
          </cell>
          <cell r="J42">
            <v>8</v>
          </cell>
          <cell r="K42">
            <v>12</v>
          </cell>
          <cell r="L42">
            <v>12</v>
          </cell>
          <cell r="M42">
            <v>12</v>
          </cell>
          <cell r="N42">
            <v>12</v>
          </cell>
        </row>
        <row r="43">
          <cell r="A43" t="str">
            <v>Target Risk Score</v>
          </cell>
          <cell r="B43">
            <v>4</v>
          </cell>
          <cell r="C43">
            <v>4</v>
          </cell>
          <cell r="D43">
            <v>4</v>
          </cell>
          <cell r="E43">
            <v>4</v>
          </cell>
          <cell r="F43">
            <v>4</v>
          </cell>
          <cell r="G43">
            <v>4</v>
          </cell>
          <cell r="H43">
            <v>4</v>
          </cell>
          <cell r="I43">
            <v>4</v>
          </cell>
          <cell r="J43">
            <v>4</v>
          </cell>
          <cell r="K43">
            <v>4</v>
          </cell>
          <cell r="L43">
            <v>4</v>
          </cell>
          <cell r="M43">
            <v>4</v>
          </cell>
          <cell r="N43">
            <v>4</v>
          </cell>
          <cell r="O43">
            <v>4</v>
          </cell>
          <cell r="P43">
            <v>4</v>
          </cell>
          <cell r="Q43">
            <v>4</v>
          </cell>
          <cell r="R43">
            <v>4</v>
          </cell>
          <cell r="S43">
            <v>4</v>
          </cell>
          <cell r="T43">
            <v>4</v>
          </cell>
        </row>
        <row r="45">
          <cell r="B45" t="str">
            <v>Initial Score</v>
          </cell>
          <cell r="C45">
            <v>44835</v>
          </cell>
          <cell r="D45">
            <v>44866</v>
          </cell>
          <cell r="E45">
            <v>44896</v>
          </cell>
          <cell r="F45">
            <v>44927</v>
          </cell>
          <cell r="G45">
            <v>44958</v>
          </cell>
          <cell r="H45">
            <v>44986</v>
          </cell>
          <cell r="I45">
            <v>45017</v>
          </cell>
          <cell r="J45">
            <v>45047</v>
          </cell>
          <cell r="K45">
            <v>45078</v>
          </cell>
          <cell r="L45">
            <v>45108</v>
          </cell>
          <cell r="M45">
            <v>45139</v>
          </cell>
          <cell r="N45">
            <v>45170</v>
          </cell>
          <cell r="O45">
            <v>45200</v>
          </cell>
          <cell r="P45">
            <v>45231</v>
          </cell>
          <cell r="Q45">
            <v>45261</v>
          </cell>
          <cell r="R45">
            <v>45292</v>
          </cell>
          <cell r="S45">
            <v>45323</v>
          </cell>
          <cell r="T45">
            <v>45352</v>
          </cell>
        </row>
        <row r="46">
          <cell r="A46" t="str">
            <v>Current Risk Score</v>
          </cell>
          <cell r="B46">
            <v>16</v>
          </cell>
          <cell r="C46">
            <v>16</v>
          </cell>
          <cell r="D46">
            <v>16</v>
          </cell>
          <cell r="E46">
            <v>16</v>
          </cell>
          <cell r="F46">
            <v>16</v>
          </cell>
          <cell r="G46">
            <v>16</v>
          </cell>
          <cell r="H46">
            <v>16</v>
          </cell>
          <cell r="I46">
            <v>16</v>
          </cell>
          <cell r="J46">
            <v>16</v>
          </cell>
          <cell r="K46">
            <v>16</v>
          </cell>
          <cell r="L46">
            <v>16</v>
          </cell>
          <cell r="M46">
            <v>16</v>
          </cell>
          <cell r="N46">
            <v>16</v>
          </cell>
        </row>
        <row r="47">
          <cell r="A47" t="str">
            <v>Target Risk Score</v>
          </cell>
          <cell r="B47">
            <v>4</v>
          </cell>
          <cell r="C47">
            <v>4</v>
          </cell>
          <cell r="D47">
            <v>4</v>
          </cell>
          <cell r="E47">
            <v>4</v>
          </cell>
          <cell r="F47">
            <v>4</v>
          </cell>
          <cell r="G47">
            <v>4</v>
          </cell>
          <cell r="H47">
            <v>4</v>
          </cell>
          <cell r="I47">
            <v>4</v>
          </cell>
          <cell r="J47">
            <v>4</v>
          </cell>
          <cell r="K47">
            <v>4</v>
          </cell>
          <cell r="L47">
            <v>4</v>
          </cell>
          <cell r="M47">
            <v>4</v>
          </cell>
          <cell r="N47">
            <v>4</v>
          </cell>
          <cell r="O47">
            <v>4</v>
          </cell>
          <cell r="P47">
            <v>4</v>
          </cell>
          <cell r="Q47">
            <v>4</v>
          </cell>
          <cell r="R47">
            <v>4</v>
          </cell>
          <cell r="S47">
            <v>4</v>
          </cell>
          <cell r="T47">
            <v>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Scores"/>
      <sheetName val="Closed - Sustainability 5f"/>
      <sheetName val="Lists"/>
    </sheetNames>
    <sheetDataSet>
      <sheetData sheetId="0">
        <row r="44">
          <cell r="B44" t="str">
            <v>Initial Score</v>
          </cell>
          <cell r="C44">
            <v>44835</v>
          </cell>
          <cell r="D44">
            <v>44866</v>
          </cell>
          <cell r="E44">
            <v>44896</v>
          </cell>
          <cell r="F44">
            <v>44927</v>
          </cell>
          <cell r="G44">
            <v>44958</v>
          </cell>
          <cell r="H44">
            <v>44986</v>
          </cell>
          <cell r="I44">
            <v>45017</v>
          </cell>
          <cell r="J44">
            <v>45047</v>
          </cell>
          <cell r="K44">
            <v>45078</v>
          </cell>
          <cell r="L44">
            <v>45108</v>
          </cell>
          <cell r="M44">
            <v>45139</v>
          </cell>
          <cell r="N44">
            <v>45170</v>
          </cell>
          <cell r="O44">
            <v>45200</v>
          </cell>
          <cell r="P44">
            <v>45231</v>
          </cell>
          <cell r="Q44">
            <v>45261</v>
          </cell>
          <cell r="R44">
            <v>45292</v>
          </cell>
          <cell r="S44">
            <v>45323</v>
          </cell>
          <cell r="T44">
            <v>45352</v>
          </cell>
        </row>
        <row r="45">
          <cell r="A45" t="str">
            <v>Current Risk Score</v>
          </cell>
          <cell r="B45">
            <v>25</v>
          </cell>
          <cell r="C45">
            <v>25</v>
          </cell>
          <cell r="D45">
            <v>25</v>
          </cell>
          <cell r="E45">
            <v>25</v>
          </cell>
          <cell r="F45">
            <v>25</v>
          </cell>
          <cell r="G45">
            <v>25</v>
          </cell>
          <cell r="H45">
            <v>25</v>
          </cell>
          <cell r="I45">
            <v>12</v>
          </cell>
          <cell r="J45">
            <v>12</v>
          </cell>
          <cell r="K45">
            <v>12</v>
          </cell>
          <cell r="L45">
            <v>12</v>
          </cell>
          <cell r="M45">
            <v>12</v>
          </cell>
          <cell r="N45">
            <v>20</v>
          </cell>
        </row>
        <row r="46">
          <cell r="A46" t="str">
            <v>Target Risk Score</v>
          </cell>
          <cell r="B46">
            <v>6</v>
          </cell>
          <cell r="C46">
            <v>6</v>
          </cell>
          <cell r="D46">
            <v>6</v>
          </cell>
          <cell r="E46">
            <v>6</v>
          </cell>
          <cell r="F46">
            <v>6</v>
          </cell>
          <cell r="G46">
            <v>6</v>
          </cell>
          <cell r="H46">
            <v>6</v>
          </cell>
          <cell r="I46">
            <v>6</v>
          </cell>
          <cell r="J46">
            <v>6</v>
          </cell>
          <cell r="K46">
            <v>6</v>
          </cell>
          <cell r="L46">
            <v>6</v>
          </cell>
          <cell r="M46">
            <v>6</v>
          </cell>
          <cell r="N46">
            <v>6</v>
          </cell>
          <cell r="O46">
            <v>6</v>
          </cell>
          <cell r="P46">
            <v>6</v>
          </cell>
          <cell r="Q46">
            <v>6</v>
          </cell>
          <cell r="R46">
            <v>6</v>
          </cell>
          <cell r="S46">
            <v>6</v>
          </cell>
          <cell r="T46">
            <v>6</v>
          </cell>
        </row>
        <row r="48">
          <cell r="B48" t="str">
            <v>Initial Score</v>
          </cell>
          <cell r="C48">
            <v>44835</v>
          </cell>
          <cell r="D48">
            <v>44866</v>
          </cell>
          <cell r="E48">
            <v>44896</v>
          </cell>
          <cell r="F48">
            <v>44927</v>
          </cell>
          <cell r="G48">
            <v>44958</v>
          </cell>
          <cell r="H48">
            <v>44986</v>
          </cell>
          <cell r="I48">
            <v>45017</v>
          </cell>
          <cell r="J48">
            <v>45047</v>
          </cell>
          <cell r="K48">
            <v>45078</v>
          </cell>
          <cell r="L48">
            <v>45108</v>
          </cell>
          <cell r="M48">
            <v>45139</v>
          </cell>
          <cell r="N48">
            <v>45170</v>
          </cell>
          <cell r="O48">
            <v>45200</v>
          </cell>
          <cell r="P48">
            <v>45231</v>
          </cell>
          <cell r="Q48">
            <v>45261</v>
          </cell>
          <cell r="R48">
            <v>45292</v>
          </cell>
          <cell r="S48">
            <v>45323</v>
          </cell>
          <cell r="T48">
            <v>45352</v>
          </cell>
        </row>
        <row r="49">
          <cell r="A49" t="str">
            <v>Current Risk Score</v>
          </cell>
          <cell r="B49">
            <v>20</v>
          </cell>
          <cell r="C49">
            <v>20</v>
          </cell>
          <cell r="D49">
            <v>20</v>
          </cell>
          <cell r="E49">
            <v>20</v>
          </cell>
          <cell r="F49">
            <v>20</v>
          </cell>
          <cell r="G49">
            <v>20</v>
          </cell>
          <cell r="H49">
            <v>20</v>
          </cell>
          <cell r="I49">
            <v>20</v>
          </cell>
          <cell r="J49">
            <v>20</v>
          </cell>
          <cell r="K49">
            <v>20</v>
          </cell>
          <cell r="L49">
            <v>20</v>
          </cell>
          <cell r="M49">
            <v>25</v>
          </cell>
          <cell r="N49">
            <v>25</v>
          </cell>
        </row>
        <row r="50">
          <cell r="A50" t="str">
            <v>Target Risk Score</v>
          </cell>
          <cell r="B50">
            <v>4</v>
          </cell>
          <cell r="C50">
            <v>4</v>
          </cell>
          <cell r="D50">
            <v>4</v>
          </cell>
          <cell r="E50">
            <v>4</v>
          </cell>
          <cell r="F50">
            <v>4</v>
          </cell>
          <cell r="G50">
            <v>4</v>
          </cell>
          <cell r="H50">
            <v>4</v>
          </cell>
          <cell r="I50">
            <v>4</v>
          </cell>
          <cell r="J50">
            <v>4</v>
          </cell>
          <cell r="K50">
            <v>4</v>
          </cell>
          <cell r="L50">
            <v>4</v>
          </cell>
          <cell r="M50">
            <v>4</v>
          </cell>
          <cell r="N50">
            <v>4</v>
          </cell>
          <cell r="O50">
            <v>4</v>
          </cell>
          <cell r="P50">
            <v>4</v>
          </cell>
          <cell r="Q50">
            <v>4</v>
          </cell>
          <cell r="R50">
            <v>4</v>
          </cell>
          <cell r="S50">
            <v>4</v>
          </cell>
          <cell r="T50">
            <v>4</v>
          </cell>
        </row>
        <row r="52">
          <cell r="B52" t="str">
            <v>Initial Score</v>
          </cell>
          <cell r="C52">
            <v>44835</v>
          </cell>
          <cell r="D52">
            <v>44866</v>
          </cell>
          <cell r="E52">
            <v>44896</v>
          </cell>
          <cell r="F52">
            <v>44927</v>
          </cell>
          <cell r="G52">
            <v>44958</v>
          </cell>
          <cell r="H52">
            <v>44986</v>
          </cell>
          <cell r="I52">
            <v>45017</v>
          </cell>
          <cell r="J52">
            <v>45047</v>
          </cell>
          <cell r="K52">
            <v>45078</v>
          </cell>
          <cell r="L52">
            <v>45108</v>
          </cell>
          <cell r="M52">
            <v>45139</v>
          </cell>
          <cell r="N52">
            <v>45170</v>
          </cell>
          <cell r="O52">
            <v>45200</v>
          </cell>
          <cell r="P52">
            <v>45231</v>
          </cell>
          <cell r="Q52">
            <v>45261</v>
          </cell>
          <cell r="R52">
            <v>45292</v>
          </cell>
          <cell r="S52">
            <v>45323</v>
          </cell>
          <cell r="T52">
            <v>45352</v>
          </cell>
        </row>
        <row r="53">
          <cell r="A53" t="str">
            <v>Current Risk Score</v>
          </cell>
          <cell r="B53">
            <v>25</v>
          </cell>
          <cell r="C53">
            <v>25</v>
          </cell>
          <cell r="D53">
            <v>25</v>
          </cell>
          <cell r="E53">
            <v>25</v>
          </cell>
          <cell r="F53">
            <v>25</v>
          </cell>
          <cell r="G53">
            <v>25</v>
          </cell>
          <cell r="H53">
            <v>25</v>
          </cell>
          <cell r="I53">
            <v>8</v>
          </cell>
          <cell r="J53">
            <v>8</v>
          </cell>
          <cell r="K53">
            <v>8</v>
          </cell>
          <cell r="L53">
            <v>8</v>
          </cell>
          <cell r="M53">
            <v>8</v>
          </cell>
          <cell r="N53">
            <v>8</v>
          </cell>
        </row>
        <row r="54">
          <cell r="A54" t="str">
            <v>Target Risk Score</v>
          </cell>
          <cell r="B54">
            <v>6</v>
          </cell>
          <cell r="C54">
            <v>6</v>
          </cell>
          <cell r="D54">
            <v>6</v>
          </cell>
          <cell r="E54">
            <v>6</v>
          </cell>
          <cell r="F54">
            <v>6</v>
          </cell>
          <cell r="G54">
            <v>6</v>
          </cell>
          <cell r="H54">
            <v>6</v>
          </cell>
          <cell r="I54">
            <v>6</v>
          </cell>
          <cell r="J54">
            <v>6</v>
          </cell>
          <cell r="K54">
            <v>6</v>
          </cell>
          <cell r="L54">
            <v>6</v>
          </cell>
          <cell r="M54">
            <v>6</v>
          </cell>
          <cell r="N54">
            <v>6</v>
          </cell>
          <cell r="O54">
            <v>6</v>
          </cell>
          <cell r="P54">
            <v>6</v>
          </cell>
          <cell r="Q54">
            <v>6</v>
          </cell>
          <cell r="R54">
            <v>6</v>
          </cell>
          <cell r="S54">
            <v>6</v>
          </cell>
          <cell r="T54">
            <v>6</v>
          </cell>
        </row>
        <row r="56">
          <cell r="B56" t="str">
            <v>Initial Score</v>
          </cell>
          <cell r="C56">
            <v>44835</v>
          </cell>
          <cell r="D56">
            <v>44866</v>
          </cell>
          <cell r="E56">
            <v>44896</v>
          </cell>
          <cell r="F56">
            <v>44927</v>
          </cell>
          <cell r="G56">
            <v>44958</v>
          </cell>
          <cell r="H56">
            <v>44986</v>
          </cell>
          <cell r="I56">
            <v>45017</v>
          </cell>
          <cell r="J56">
            <v>45047</v>
          </cell>
          <cell r="K56">
            <v>45078</v>
          </cell>
          <cell r="L56">
            <v>45108</v>
          </cell>
          <cell r="M56">
            <v>45139</v>
          </cell>
          <cell r="N56">
            <v>45170</v>
          </cell>
          <cell r="O56">
            <v>45200</v>
          </cell>
          <cell r="P56">
            <v>45231</v>
          </cell>
          <cell r="Q56">
            <v>45261</v>
          </cell>
          <cell r="R56">
            <v>45292</v>
          </cell>
          <cell r="S56">
            <v>45323</v>
          </cell>
          <cell r="T56">
            <v>45352</v>
          </cell>
        </row>
        <row r="57">
          <cell r="A57" t="str">
            <v>Current Risk Score</v>
          </cell>
          <cell r="B57">
            <v>25</v>
          </cell>
          <cell r="C57">
            <v>25</v>
          </cell>
          <cell r="D57">
            <v>25</v>
          </cell>
          <cell r="E57">
            <v>25</v>
          </cell>
          <cell r="F57">
            <v>25</v>
          </cell>
          <cell r="G57">
            <v>25</v>
          </cell>
          <cell r="H57">
            <v>25</v>
          </cell>
          <cell r="I57">
            <v>25</v>
          </cell>
          <cell r="J57">
            <v>25</v>
          </cell>
          <cell r="K57">
            <v>25</v>
          </cell>
          <cell r="L57">
            <v>25</v>
          </cell>
          <cell r="M57">
            <v>25</v>
          </cell>
          <cell r="N57">
            <v>25</v>
          </cell>
        </row>
        <row r="58">
          <cell r="A58" t="str">
            <v>Target Risk Score</v>
          </cell>
          <cell r="B58">
            <v>6</v>
          </cell>
          <cell r="C58">
            <v>6</v>
          </cell>
          <cell r="D58">
            <v>6</v>
          </cell>
          <cell r="E58">
            <v>6</v>
          </cell>
          <cell r="F58">
            <v>6</v>
          </cell>
          <cell r="G58">
            <v>6</v>
          </cell>
          <cell r="H58">
            <v>6</v>
          </cell>
          <cell r="I58">
            <v>6</v>
          </cell>
          <cell r="J58">
            <v>6</v>
          </cell>
          <cell r="K58">
            <v>6</v>
          </cell>
          <cell r="L58">
            <v>6</v>
          </cell>
          <cell r="M58">
            <v>6</v>
          </cell>
          <cell r="N58">
            <v>6</v>
          </cell>
          <cell r="O58">
            <v>6</v>
          </cell>
          <cell r="P58">
            <v>6</v>
          </cell>
          <cell r="Q58">
            <v>6</v>
          </cell>
          <cell r="R58">
            <v>6</v>
          </cell>
          <cell r="S58">
            <v>6</v>
          </cell>
          <cell r="T58">
            <v>6</v>
          </cell>
        </row>
        <row r="60">
          <cell r="B60" t="str">
            <v>Initial Score</v>
          </cell>
          <cell r="C60">
            <v>44835</v>
          </cell>
          <cell r="D60">
            <v>44866</v>
          </cell>
          <cell r="E60">
            <v>44896</v>
          </cell>
          <cell r="F60">
            <v>44927</v>
          </cell>
          <cell r="G60">
            <v>44958</v>
          </cell>
          <cell r="H60">
            <v>44986</v>
          </cell>
          <cell r="I60">
            <v>45017</v>
          </cell>
          <cell r="J60">
            <v>45047</v>
          </cell>
          <cell r="K60">
            <v>45078</v>
          </cell>
          <cell r="L60">
            <v>45108</v>
          </cell>
          <cell r="M60">
            <v>45139</v>
          </cell>
          <cell r="N60">
            <v>45170</v>
          </cell>
          <cell r="O60">
            <v>45200</v>
          </cell>
          <cell r="P60">
            <v>45231</v>
          </cell>
          <cell r="Q60">
            <v>45261</v>
          </cell>
          <cell r="R60">
            <v>45292</v>
          </cell>
          <cell r="S60">
            <v>45323</v>
          </cell>
          <cell r="T60">
            <v>45352</v>
          </cell>
        </row>
        <row r="61">
          <cell r="A61" t="str">
            <v>Current Risk Score</v>
          </cell>
          <cell r="B61">
            <v>16</v>
          </cell>
          <cell r="C61">
            <v>16</v>
          </cell>
          <cell r="D61">
            <v>16</v>
          </cell>
          <cell r="E61">
            <v>16</v>
          </cell>
          <cell r="F61">
            <v>16</v>
          </cell>
          <cell r="G61">
            <v>16</v>
          </cell>
          <cell r="H61">
            <v>16</v>
          </cell>
          <cell r="I61">
            <v>16</v>
          </cell>
          <cell r="J61">
            <v>16</v>
          </cell>
          <cell r="K61">
            <v>16</v>
          </cell>
          <cell r="L61">
            <v>16</v>
          </cell>
          <cell r="M61">
            <v>16</v>
          </cell>
          <cell r="N61">
            <v>16</v>
          </cell>
        </row>
        <row r="62">
          <cell r="A62" t="str">
            <v>Target Risk Score</v>
          </cell>
          <cell r="B62">
            <v>4</v>
          </cell>
          <cell r="C62">
            <v>4</v>
          </cell>
          <cell r="D62">
            <v>4</v>
          </cell>
          <cell r="E62">
            <v>4</v>
          </cell>
          <cell r="F62">
            <v>4</v>
          </cell>
          <cell r="G62">
            <v>4</v>
          </cell>
          <cell r="H62">
            <v>4</v>
          </cell>
          <cell r="I62">
            <v>4</v>
          </cell>
          <cell r="J62">
            <v>4</v>
          </cell>
          <cell r="K62">
            <v>4</v>
          </cell>
          <cell r="L62">
            <v>4</v>
          </cell>
          <cell r="M62">
            <v>4</v>
          </cell>
          <cell r="N62">
            <v>4</v>
          </cell>
          <cell r="O62">
            <v>4</v>
          </cell>
          <cell r="P62">
            <v>4</v>
          </cell>
          <cell r="Q62">
            <v>4</v>
          </cell>
          <cell r="R62">
            <v>4</v>
          </cell>
          <cell r="S62">
            <v>4</v>
          </cell>
          <cell r="T62">
            <v>4</v>
          </cell>
        </row>
        <row r="68">
          <cell r="B68" t="str">
            <v>Initial Score</v>
          </cell>
          <cell r="C68">
            <v>44835</v>
          </cell>
          <cell r="D68">
            <v>44866</v>
          </cell>
          <cell r="E68">
            <v>44896</v>
          </cell>
          <cell r="F68">
            <v>44927</v>
          </cell>
          <cell r="G68">
            <v>44958</v>
          </cell>
          <cell r="H68">
            <v>44986</v>
          </cell>
          <cell r="I68">
            <v>45017</v>
          </cell>
          <cell r="J68">
            <v>45047</v>
          </cell>
          <cell r="K68">
            <v>45078</v>
          </cell>
          <cell r="L68">
            <v>45108</v>
          </cell>
          <cell r="M68">
            <v>45139</v>
          </cell>
          <cell r="N68">
            <v>45170</v>
          </cell>
          <cell r="O68">
            <v>45200</v>
          </cell>
          <cell r="P68">
            <v>45231</v>
          </cell>
          <cell r="Q68">
            <v>45261</v>
          </cell>
          <cell r="R68">
            <v>45292</v>
          </cell>
          <cell r="S68">
            <v>45323</v>
          </cell>
          <cell r="T68">
            <v>45352</v>
          </cell>
        </row>
        <row r="69">
          <cell r="A69" t="str">
            <v>Current Risk Score</v>
          </cell>
          <cell r="B69">
            <v>25</v>
          </cell>
          <cell r="C69">
            <v>25</v>
          </cell>
          <cell r="D69">
            <v>25</v>
          </cell>
          <cell r="E69">
            <v>25</v>
          </cell>
          <cell r="F69">
            <v>25</v>
          </cell>
          <cell r="G69">
            <v>25</v>
          </cell>
          <cell r="H69">
            <v>25</v>
          </cell>
          <cell r="I69">
            <v>25</v>
          </cell>
          <cell r="J69">
            <v>25</v>
          </cell>
          <cell r="K69">
            <v>25</v>
          </cell>
          <cell r="L69">
            <v>25</v>
          </cell>
          <cell r="M69">
            <v>25</v>
          </cell>
          <cell r="N69">
            <v>25</v>
          </cell>
        </row>
        <row r="70">
          <cell r="A70" t="str">
            <v>Target Risk Score</v>
          </cell>
          <cell r="B70">
            <v>9</v>
          </cell>
          <cell r="C70">
            <v>9</v>
          </cell>
          <cell r="D70">
            <v>9</v>
          </cell>
          <cell r="E70">
            <v>9</v>
          </cell>
          <cell r="F70">
            <v>9</v>
          </cell>
          <cell r="G70">
            <v>9</v>
          </cell>
          <cell r="H70">
            <v>9</v>
          </cell>
          <cell r="I70">
            <v>9</v>
          </cell>
          <cell r="J70">
            <v>9</v>
          </cell>
          <cell r="K70">
            <v>9</v>
          </cell>
          <cell r="L70">
            <v>9</v>
          </cell>
          <cell r="M70">
            <v>9</v>
          </cell>
          <cell r="N70">
            <v>9</v>
          </cell>
          <cell r="O70">
            <v>9</v>
          </cell>
          <cell r="P70">
            <v>9</v>
          </cell>
          <cell r="Q70">
            <v>9</v>
          </cell>
          <cell r="R70">
            <v>9</v>
          </cell>
          <cell r="S70">
            <v>9</v>
          </cell>
          <cell r="T70">
            <v>9</v>
          </cell>
        </row>
      </sheetData>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8B4"/>
  </sheetPr>
  <dimension ref="A1:R26"/>
  <sheetViews>
    <sheetView tabSelected="1" zoomScaleNormal="100" workbookViewId="0">
      <selection activeCell="Q8" sqref="Q8:R8"/>
    </sheetView>
  </sheetViews>
  <sheetFormatPr defaultColWidth="15.7109375" defaultRowHeight="15" x14ac:dyDescent="0.25"/>
  <cols>
    <col min="1" max="1" width="20.42578125" style="8" bestFit="1"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113</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4" t="s">
        <v>0</v>
      </c>
      <c r="B3" s="94" t="s">
        <v>87</v>
      </c>
      <c r="C3" s="94"/>
      <c r="D3" s="94"/>
      <c r="E3" s="94"/>
      <c r="F3" s="94"/>
      <c r="G3" s="94"/>
      <c r="H3" s="24" t="s">
        <v>1</v>
      </c>
      <c r="I3" s="94" t="s">
        <v>108</v>
      </c>
      <c r="J3" s="94"/>
      <c r="K3" s="94"/>
      <c r="L3" s="94"/>
      <c r="M3" s="94"/>
      <c r="N3" s="95" t="s">
        <v>2</v>
      </c>
      <c r="O3" s="95"/>
      <c r="P3" s="95"/>
      <c r="Q3" s="95"/>
      <c r="R3" s="10" t="s">
        <v>18</v>
      </c>
    </row>
    <row r="4" spans="1:18" ht="78.75" customHeight="1" x14ac:dyDescent="0.25">
      <c r="A4" s="24" t="s">
        <v>3</v>
      </c>
      <c r="B4" s="94" t="s">
        <v>38</v>
      </c>
      <c r="C4" s="94"/>
      <c r="D4" s="94"/>
      <c r="E4" s="94"/>
      <c r="F4" s="24" t="s">
        <v>4</v>
      </c>
      <c r="G4" s="10" t="s">
        <v>88</v>
      </c>
      <c r="H4" s="24" t="s">
        <v>112</v>
      </c>
      <c r="I4" s="94" t="s">
        <v>104</v>
      </c>
      <c r="J4" s="94"/>
      <c r="K4" s="94"/>
      <c r="L4" s="94"/>
      <c r="M4" s="94"/>
      <c r="N4" s="95" t="s">
        <v>5</v>
      </c>
      <c r="O4" s="95"/>
      <c r="P4" s="95"/>
      <c r="Q4" s="95"/>
      <c r="R4" s="10" t="s">
        <v>19</v>
      </c>
    </row>
    <row r="5" spans="1:18" ht="52.5" customHeight="1" x14ac:dyDescent="0.25">
      <c r="A5" s="95" t="s">
        <v>6</v>
      </c>
      <c r="B5" s="97" t="s">
        <v>7</v>
      </c>
      <c r="C5" s="97" t="s">
        <v>8</v>
      </c>
      <c r="D5" s="97" t="s">
        <v>9</v>
      </c>
      <c r="E5" s="97" t="s">
        <v>10</v>
      </c>
      <c r="F5" s="91"/>
      <c r="G5" s="91"/>
      <c r="H5" s="95" t="s">
        <v>21</v>
      </c>
      <c r="I5" s="95"/>
      <c r="J5" s="95"/>
      <c r="K5" s="95"/>
      <c r="L5" s="95"/>
      <c r="M5" s="95"/>
      <c r="N5" s="95"/>
      <c r="O5" s="95"/>
      <c r="P5" s="95"/>
      <c r="Q5" s="95"/>
      <c r="R5" s="95"/>
    </row>
    <row r="6" spans="1:18" ht="41.25" customHeight="1" x14ac:dyDescent="0.25">
      <c r="A6" s="95"/>
      <c r="B6" s="97"/>
      <c r="C6" s="97"/>
      <c r="D6" s="97"/>
      <c r="E6" s="97"/>
      <c r="F6" s="91"/>
      <c r="G6" s="91"/>
      <c r="H6" s="9" t="s">
        <v>15</v>
      </c>
      <c r="I6" s="11" t="s">
        <v>16</v>
      </c>
      <c r="J6" s="41">
        <v>45017</v>
      </c>
      <c r="K6" s="41">
        <v>45047</v>
      </c>
      <c r="L6" s="41">
        <v>45078</v>
      </c>
      <c r="M6" s="41">
        <v>45108</v>
      </c>
      <c r="N6" s="41">
        <v>45139</v>
      </c>
      <c r="O6" s="41">
        <v>45170</v>
      </c>
      <c r="P6" s="11" t="s">
        <v>93</v>
      </c>
      <c r="Q6" s="96" t="s">
        <v>17</v>
      </c>
      <c r="R6" s="96"/>
    </row>
    <row r="7" spans="1:18" ht="42" customHeight="1" x14ac:dyDescent="0.25">
      <c r="A7" s="24" t="s">
        <v>22</v>
      </c>
      <c r="B7" s="26">
        <v>3</v>
      </c>
      <c r="C7" s="39">
        <v>4</v>
      </c>
      <c r="D7" s="38">
        <f>SUM(B7*C7)</f>
        <v>12</v>
      </c>
      <c r="E7" s="13"/>
      <c r="F7" s="91"/>
      <c r="G7" s="91"/>
      <c r="H7" s="10" t="s">
        <v>89</v>
      </c>
      <c r="I7" s="27">
        <v>0.45</v>
      </c>
      <c r="J7" s="28">
        <v>0.154</v>
      </c>
      <c r="K7" s="28">
        <v>0.247</v>
      </c>
      <c r="L7" s="28">
        <v>0.30499999999999999</v>
      </c>
      <c r="M7" s="29">
        <v>0.31900000000000001</v>
      </c>
      <c r="N7" s="29">
        <v>0.316</v>
      </c>
      <c r="O7" s="29">
        <v>0.28199999999999997</v>
      </c>
      <c r="P7" s="29">
        <f>AVERAGE(J7:O7)</f>
        <v>0.27050000000000002</v>
      </c>
      <c r="Q7" s="94"/>
      <c r="R7" s="94"/>
    </row>
    <row r="8" spans="1:18" ht="42" customHeight="1" x14ac:dyDescent="0.25">
      <c r="A8" s="46" t="s">
        <v>134</v>
      </c>
      <c r="B8" s="26">
        <v>3</v>
      </c>
      <c r="C8" s="39">
        <v>4</v>
      </c>
      <c r="D8" s="38">
        <v>12</v>
      </c>
      <c r="E8" s="13" t="s">
        <v>42</v>
      </c>
      <c r="F8" s="91"/>
      <c r="G8" s="91"/>
      <c r="H8" s="10" t="s">
        <v>90</v>
      </c>
      <c r="I8" s="27">
        <v>0.45</v>
      </c>
      <c r="J8" s="28">
        <v>7.4999999999999997E-2</v>
      </c>
      <c r="K8" s="28">
        <v>8.4000000000000005E-2</v>
      </c>
      <c r="L8" s="28">
        <v>6.9000000000000006E-2</v>
      </c>
      <c r="M8" s="29">
        <v>7.0000000000000007E-2</v>
      </c>
      <c r="N8" s="29">
        <v>0.08</v>
      </c>
      <c r="O8" s="29">
        <v>5.8999999999999997E-2</v>
      </c>
      <c r="P8" s="29">
        <f>AVERAGE(J8:O8)</f>
        <v>7.2833333333333347E-2</v>
      </c>
      <c r="Q8" s="98"/>
      <c r="R8" s="99"/>
    </row>
    <row r="9" spans="1:18" ht="42" customHeight="1" x14ac:dyDescent="0.25">
      <c r="A9" s="24" t="s">
        <v>20</v>
      </c>
      <c r="B9" s="26">
        <v>3</v>
      </c>
      <c r="C9" s="39">
        <v>4</v>
      </c>
      <c r="D9" s="38">
        <v>12</v>
      </c>
      <c r="E9" s="13" t="s">
        <v>42</v>
      </c>
      <c r="F9" s="91"/>
      <c r="G9" s="91"/>
      <c r="H9" s="10" t="s">
        <v>91</v>
      </c>
      <c r="I9" s="27">
        <v>0.45</v>
      </c>
      <c r="J9" s="28">
        <v>8.3000000000000004E-2</v>
      </c>
      <c r="K9" s="28">
        <v>8.5999999999999993E-2</v>
      </c>
      <c r="L9" s="28">
        <v>8.5999999999999993E-2</v>
      </c>
      <c r="M9" s="29">
        <v>8.8999999999999996E-2</v>
      </c>
      <c r="N9" s="29">
        <v>8.4000000000000005E-2</v>
      </c>
      <c r="O9" s="29">
        <v>8.5000000000000006E-2</v>
      </c>
      <c r="P9" s="29">
        <f>AVERAGE(J9:O9)</f>
        <v>8.5500000000000007E-2</v>
      </c>
      <c r="Q9" s="91"/>
      <c r="R9" s="91"/>
    </row>
    <row r="10" spans="1:18" ht="42" customHeight="1" x14ac:dyDescent="0.25">
      <c r="A10" s="24" t="s">
        <v>11</v>
      </c>
      <c r="B10" s="26">
        <v>2</v>
      </c>
      <c r="C10" s="39">
        <v>4</v>
      </c>
      <c r="D10" s="32">
        <f t="shared" ref="D10" si="0">SUM(B10*C10)</f>
        <v>8</v>
      </c>
      <c r="E10" s="13"/>
      <c r="F10" s="91"/>
      <c r="G10" s="91"/>
      <c r="H10" s="10" t="s">
        <v>92</v>
      </c>
      <c r="I10" s="27">
        <v>0.45</v>
      </c>
      <c r="J10" s="29">
        <v>0.32900000000000001</v>
      </c>
      <c r="K10" s="28">
        <v>0.443</v>
      </c>
      <c r="L10" s="29">
        <v>0.35799999999999998</v>
      </c>
      <c r="M10" s="29">
        <v>0.17199999999999999</v>
      </c>
      <c r="N10" s="29">
        <v>0.31900000000000001</v>
      </c>
      <c r="O10" s="29">
        <v>0.32</v>
      </c>
      <c r="P10" s="29">
        <f>AVERAGE(J10:O10)</f>
        <v>0.32349999999999995</v>
      </c>
      <c r="Q10" s="91"/>
      <c r="R10" s="91"/>
    </row>
    <row r="11" spans="1:18" ht="42" customHeight="1" x14ac:dyDescent="0.25">
      <c r="A11" s="24" t="s">
        <v>12</v>
      </c>
      <c r="B11" s="90" t="s">
        <v>48</v>
      </c>
      <c r="C11" s="90"/>
      <c r="D11" s="90"/>
      <c r="E11" s="90"/>
      <c r="F11" s="91"/>
      <c r="G11" s="91"/>
      <c r="H11" s="47" t="s">
        <v>163</v>
      </c>
      <c r="I11" s="27">
        <v>0.45</v>
      </c>
      <c r="J11" s="29">
        <v>9.4E-2</v>
      </c>
      <c r="K11" s="29">
        <v>0.112</v>
      </c>
      <c r="L11" s="29">
        <v>0.115</v>
      </c>
      <c r="M11" s="29">
        <v>0.11600000000000001</v>
      </c>
      <c r="N11" s="29">
        <v>0.11899999999999999</v>
      </c>
      <c r="O11" s="29">
        <v>0.109</v>
      </c>
      <c r="P11" s="29">
        <f>AVERAGE(J11:O11)</f>
        <v>0.11083333333333334</v>
      </c>
      <c r="Q11" s="91"/>
      <c r="R11" s="91"/>
    </row>
    <row r="12" spans="1:18" ht="42" customHeight="1" x14ac:dyDescent="0.25">
      <c r="A12" s="24" t="s">
        <v>13</v>
      </c>
      <c r="B12" s="90" t="s">
        <v>44</v>
      </c>
      <c r="C12" s="90"/>
      <c r="D12" s="90"/>
      <c r="E12" s="90"/>
      <c r="F12" s="91"/>
      <c r="G12" s="91"/>
      <c r="H12" s="10"/>
      <c r="I12" s="4"/>
      <c r="J12" s="4"/>
      <c r="K12" s="4"/>
      <c r="L12" s="4"/>
      <c r="M12" s="4"/>
      <c r="N12" s="4"/>
      <c r="O12" s="4"/>
      <c r="P12" s="4"/>
      <c r="Q12" s="91"/>
      <c r="R12" s="91"/>
    </row>
    <row r="13" spans="1:18" ht="35.1" customHeight="1" x14ac:dyDescent="0.25">
      <c r="A13" s="95" t="s">
        <v>14</v>
      </c>
      <c r="B13" s="95"/>
      <c r="C13" s="95"/>
      <c r="D13" s="95"/>
      <c r="E13" s="95"/>
      <c r="F13" s="95"/>
      <c r="G13" s="95"/>
      <c r="H13" s="95"/>
      <c r="I13" s="95"/>
      <c r="J13" s="95"/>
      <c r="K13" s="95"/>
      <c r="L13" s="95"/>
      <c r="M13" s="95"/>
      <c r="N13" s="95"/>
      <c r="O13" s="95"/>
      <c r="P13" s="95"/>
      <c r="Q13" s="95"/>
      <c r="R13" s="95"/>
    </row>
    <row r="14" spans="1:18" ht="144.75" customHeight="1" x14ac:dyDescent="0.25">
      <c r="A14" s="94" t="s">
        <v>142</v>
      </c>
      <c r="B14" s="94"/>
      <c r="C14" s="94"/>
      <c r="D14" s="94"/>
      <c r="E14" s="94"/>
      <c r="F14" s="94"/>
      <c r="G14" s="94"/>
      <c r="H14" s="94"/>
      <c r="I14" s="94"/>
      <c r="J14" s="94"/>
      <c r="K14" s="94"/>
      <c r="L14" s="94"/>
      <c r="M14" s="94"/>
      <c r="N14" s="94"/>
      <c r="O14" s="94"/>
      <c r="P14" s="94"/>
      <c r="Q14" s="94"/>
      <c r="R14" s="94"/>
    </row>
    <row r="15" spans="1:18" ht="34.5" customHeight="1" x14ac:dyDescent="0.25">
      <c r="A15" s="95" t="s">
        <v>23</v>
      </c>
      <c r="B15" s="95"/>
      <c r="C15" s="95"/>
      <c r="D15" s="95"/>
      <c r="E15" s="95"/>
      <c r="F15" s="95"/>
      <c r="G15" s="95"/>
      <c r="H15" s="95"/>
      <c r="I15" s="95"/>
      <c r="J15" s="95"/>
      <c r="K15" s="95"/>
      <c r="L15" s="95"/>
      <c r="M15" s="95"/>
      <c r="N15" s="95"/>
      <c r="O15" s="95"/>
      <c r="P15" s="95"/>
      <c r="Q15" s="95"/>
      <c r="R15" s="95"/>
    </row>
    <row r="16" spans="1:18" ht="43.5" customHeight="1" x14ac:dyDescent="0.25">
      <c r="A16" s="94" t="s">
        <v>138</v>
      </c>
      <c r="B16" s="94"/>
      <c r="C16" s="94"/>
      <c r="D16" s="94"/>
      <c r="E16" s="94"/>
      <c r="F16" s="94"/>
      <c r="G16" s="94"/>
      <c r="H16" s="94"/>
      <c r="I16" s="94"/>
      <c r="J16" s="94"/>
      <c r="K16" s="94"/>
      <c r="L16" s="94"/>
      <c r="M16" s="94"/>
      <c r="N16" s="94"/>
      <c r="O16" s="94"/>
      <c r="P16" s="94"/>
      <c r="Q16" s="94"/>
      <c r="R16" s="94"/>
    </row>
    <row r="17" spans="1:18" ht="34.5" customHeight="1" x14ac:dyDescent="0.25">
      <c r="A17" s="95" t="s">
        <v>24</v>
      </c>
      <c r="B17" s="95"/>
      <c r="C17" s="95"/>
      <c r="D17" s="95"/>
      <c r="E17" s="95"/>
      <c r="F17" s="95"/>
      <c r="G17" s="95"/>
      <c r="H17" s="95" t="s">
        <v>25</v>
      </c>
      <c r="I17" s="95"/>
      <c r="J17" s="95"/>
      <c r="K17" s="95"/>
      <c r="L17" s="95"/>
      <c r="M17" s="95"/>
      <c r="N17" s="95"/>
      <c r="O17" s="95"/>
      <c r="P17" s="95"/>
      <c r="Q17" s="95"/>
      <c r="R17" s="95"/>
    </row>
    <row r="18" spans="1:18" ht="60" customHeight="1" x14ac:dyDescent="0.25">
      <c r="A18" s="94" t="s">
        <v>143</v>
      </c>
      <c r="B18" s="94"/>
      <c r="C18" s="94"/>
      <c r="D18" s="94"/>
      <c r="E18" s="94"/>
      <c r="F18" s="94"/>
      <c r="G18" s="94"/>
      <c r="H18" s="94" t="s">
        <v>144</v>
      </c>
      <c r="I18" s="94"/>
      <c r="J18" s="94"/>
      <c r="K18" s="94"/>
      <c r="L18" s="94"/>
      <c r="M18" s="94"/>
      <c r="N18" s="94"/>
      <c r="O18" s="94"/>
      <c r="P18" s="94"/>
      <c r="Q18" s="94"/>
      <c r="R18" s="94"/>
    </row>
    <row r="19" spans="1:18" ht="33" customHeight="1" x14ac:dyDescent="0.25">
      <c r="A19" s="95" t="s">
        <v>27</v>
      </c>
      <c r="B19" s="95"/>
      <c r="C19" s="95"/>
      <c r="D19" s="95"/>
      <c r="E19" s="95"/>
      <c r="F19" s="95"/>
      <c r="G19" s="95"/>
      <c r="H19" s="95" t="s">
        <v>26</v>
      </c>
      <c r="I19" s="95"/>
      <c r="J19" s="95"/>
      <c r="K19" s="95"/>
      <c r="L19" s="95"/>
      <c r="M19" s="95"/>
      <c r="N19" s="95"/>
      <c r="O19" s="95"/>
      <c r="P19" s="95"/>
      <c r="Q19" s="95"/>
      <c r="R19" s="95"/>
    </row>
    <row r="20" spans="1:18" ht="33" customHeight="1" x14ac:dyDescent="0.25">
      <c r="A20" s="95"/>
      <c r="B20" s="95"/>
      <c r="C20" s="95"/>
      <c r="D20" s="95"/>
      <c r="E20" s="95"/>
      <c r="F20" s="95"/>
      <c r="G20" s="95"/>
      <c r="H20" s="100" t="s">
        <v>28</v>
      </c>
      <c r="I20" s="100"/>
      <c r="J20" s="100"/>
      <c r="K20" s="100" t="s">
        <v>30</v>
      </c>
      <c r="L20" s="100"/>
      <c r="M20" s="100"/>
      <c r="N20" s="100" t="s">
        <v>29</v>
      </c>
      <c r="O20" s="100"/>
      <c r="P20" s="100"/>
      <c r="Q20" s="36" t="s">
        <v>86</v>
      </c>
      <c r="R20" s="25" t="s">
        <v>131</v>
      </c>
    </row>
    <row r="21" spans="1:18" s="30" customFormat="1" ht="170.25" customHeight="1" x14ac:dyDescent="0.25">
      <c r="A21" s="110" t="s">
        <v>94</v>
      </c>
      <c r="B21" s="110"/>
      <c r="C21" s="110"/>
      <c r="D21" s="110"/>
      <c r="E21" s="110"/>
      <c r="F21" s="110"/>
      <c r="G21" s="110"/>
      <c r="H21" s="110" t="s">
        <v>95</v>
      </c>
      <c r="I21" s="110"/>
      <c r="J21" s="110"/>
      <c r="K21" s="111">
        <v>45107</v>
      </c>
      <c r="L21" s="111"/>
      <c r="M21" s="111"/>
      <c r="N21" s="112" t="s">
        <v>31</v>
      </c>
      <c r="O21" s="112"/>
      <c r="P21" s="112"/>
      <c r="Q21" s="35" t="s">
        <v>18</v>
      </c>
      <c r="R21" s="35" t="s">
        <v>166</v>
      </c>
    </row>
    <row r="22" spans="1:18" s="30" customFormat="1" ht="90" x14ac:dyDescent="0.25">
      <c r="A22" s="101" t="s">
        <v>174</v>
      </c>
      <c r="B22" s="102"/>
      <c r="C22" s="102"/>
      <c r="D22" s="102"/>
      <c r="E22" s="102"/>
      <c r="F22" s="102"/>
      <c r="G22" s="103"/>
      <c r="H22" s="101" t="s">
        <v>173</v>
      </c>
      <c r="I22" s="102"/>
      <c r="J22" s="103"/>
      <c r="K22" s="104">
        <v>45199</v>
      </c>
      <c r="L22" s="105"/>
      <c r="M22" s="106"/>
      <c r="N22" s="107" t="s">
        <v>31</v>
      </c>
      <c r="O22" s="108"/>
      <c r="P22" s="109"/>
      <c r="Q22" s="51" t="s">
        <v>18</v>
      </c>
      <c r="R22" s="51" t="s">
        <v>167</v>
      </c>
    </row>
    <row r="23" spans="1:18" ht="65.099999999999994" customHeight="1" x14ac:dyDescent="0.25">
      <c r="A23" s="24" t="s">
        <v>102</v>
      </c>
      <c r="B23" s="101" t="s">
        <v>85</v>
      </c>
      <c r="C23" s="102"/>
      <c r="D23" s="102"/>
      <c r="E23" s="102"/>
      <c r="F23" s="102"/>
      <c r="G23" s="102"/>
      <c r="H23" s="102"/>
      <c r="I23" s="102"/>
      <c r="J23" s="102"/>
      <c r="K23" s="102"/>
      <c r="L23" s="102"/>
      <c r="M23" s="102"/>
      <c r="N23" s="102"/>
      <c r="O23" s="102"/>
      <c r="P23" s="102"/>
      <c r="Q23" s="102"/>
      <c r="R23" s="103"/>
    </row>
    <row r="24" spans="1:18" ht="34.5" customHeight="1" x14ac:dyDescent="0.25">
      <c r="A24" s="113" t="s">
        <v>51</v>
      </c>
      <c r="B24" s="114"/>
      <c r="C24" s="114"/>
      <c r="D24" s="114"/>
      <c r="E24" s="114"/>
      <c r="F24" s="114"/>
      <c r="G24" s="114"/>
      <c r="H24" s="114"/>
      <c r="I24" s="114"/>
      <c r="J24" s="114"/>
      <c r="K24" s="114"/>
      <c r="L24" s="114"/>
      <c r="M24" s="114"/>
      <c r="N24" s="114"/>
      <c r="O24" s="114"/>
      <c r="P24" s="114"/>
      <c r="Q24" s="114"/>
      <c r="R24" s="115"/>
    </row>
    <row r="25" spans="1:18" ht="60" customHeight="1" x14ac:dyDescent="0.25">
      <c r="A25" s="116"/>
      <c r="B25" s="117"/>
      <c r="C25" s="117"/>
      <c r="D25" s="117"/>
      <c r="E25" s="117"/>
      <c r="F25" s="117"/>
      <c r="G25" s="117"/>
      <c r="H25" s="117"/>
      <c r="I25" s="117"/>
      <c r="J25" s="117"/>
      <c r="K25" s="117"/>
      <c r="L25" s="117"/>
      <c r="M25" s="117"/>
      <c r="N25" s="117"/>
      <c r="O25" s="117"/>
      <c r="P25" s="117"/>
      <c r="Q25" s="117"/>
      <c r="R25" s="118"/>
    </row>
    <row r="26" spans="1:18" ht="24.95" customHeight="1" x14ac:dyDescent="0.25">
      <c r="A26" s="24" t="s">
        <v>35</v>
      </c>
      <c r="B26" s="119">
        <v>45215</v>
      </c>
      <c r="C26" s="120"/>
      <c r="D26" s="120"/>
      <c r="E26" s="121"/>
      <c r="F26" s="24" t="s">
        <v>36</v>
      </c>
      <c r="G26" s="23">
        <v>45244</v>
      </c>
      <c r="H26" s="24" t="s">
        <v>37</v>
      </c>
      <c r="I26" s="94" t="s">
        <v>111</v>
      </c>
      <c r="J26" s="94"/>
      <c r="K26" s="94"/>
      <c r="L26" s="94"/>
      <c r="M26" s="94"/>
      <c r="N26" s="94"/>
      <c r="O26" s="94"/>
      <c r="P26" s="94"/>
      <c r="Q26" s="94"/>
      <c r="R26" s="94"/>
    </row>
  </sheetData>
  <mergeCells count="49">
    <mergeCell ref="A24:R24"/>
    <mergeCell ref="A25:R25"/>
    <mergeCell ref="B26:E26"/>
    <mergeCell ref="I26:R26"/>
    <mergeCell ref="B23:R23"/>
    <mergeCell ref="A22:G22"/>
    <mergeCell ref="H22:J22"/>
    <mergeCell ref="K22:M22"/>
    <mergeCell ref="N22:P22"/>
    <mergeCell ref="A21:G21"/>
    <mergeCell ref="H21:J21"/>
    <mergeCell ref="K21:M21"/>
    <mergeCell ref="N21:P21"/>
    <mergeCell ref="A18:G18"/>
    <mergeCell ref="H18:R18"/>
    <mergeCell ref="A19:G20"/>
    <mergeCell ref="H19:R19"/>
    <mergeCell ref="H20:J20"/>
    <mergeCell ref="K20:M20"/>
    <mergeCell ref="N20:P20"/>
    <mergeCell ref="A13:R13"/>
    <mergeCell ref="A14:R14"/>
    <mergeCell ref="A15:R15"/>
    <mergeCell ref="A16:R16"/>
    <mergeCell ref="A17:G17"/>
    <mergeCell ref="H17:R17"/>
    <mergeCell ref="Q10:R10"/>
    <mergeCell ref="A5:A6"/>
    <mergeCell ref="B5:B6"/>
    <mergeCell ref="C5:C6"/>
    <mergeCell ref="D5:D6"/>
    <mergeCell ref="E5:E6"/>
    <mergeCell ref="Q8:R8"/>
    <mergeCell ref="B11:E11"/>
    <mergeCell ref="Q11:R11"/>
    <mergeCell ref="B12:E12"/>
    <mergeCell ref="Q12:R12"/>
    <mergeCell ref="A1:R2"/>
    <mergeCell ref="B3:G3"/>
    <mergeCell ref="I3:M3"/>
    <mergeCell ref="N3:Q3"/>
    <mergeCell ref="B4:E4"/>
    <mergeCell ref="I4:M4"/>
    <mergeCell ref="N4:Q4"/>
    <mergeCell ref="F5:G12"/>
    <mergeCell ref="H5:R5"/>
    <mergeCell ref="Q6:R6"/>
    <mergeCell ref="Q7:R7"/>
    <mergeCell ref="Q9:R9"/>
  </mergeCells>
  <conditionalFormatting sqref="N21:P21 N22">
    <cfRule type="containsText" dxfId="180" priority="2" operator="containsText" text="Overdue">
      <formula>NOT(ISERROR(SEARCH("Overdue",N21)))</formula>
    </cfRule>
  </conditionalFormatting>
  <conditionalFormatting sqref="N22">
    <cfRule type="containsText" dxfId="179" priority="1" operator="containsText" text="Off Track">
      <formula>NOT(ISERROR(SEARCH("Off Track",N22)))</formula>
    </cfRule>
  </conditionalFormatting>
  <conditionalFormatting sqref="N21:P21 N22">
    <cfRule type="colorScale" priority="9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13F9B2D1-1651-4B83-B1F6-27A1C1A03765}">
            <xm:f>NOT(ISERROR(SEARCH(Lists!$A$4,N21)))</xm:f>
            <xm:f>Lists!$A$4</xm:f>
            <x14:dxf>
              <fill>
                <patternFill patternType="gray0625">
                  <bgColor theme="0" tint="-4.9989318521683403E-2"/>
                </patternFill>
              </fill>
            </x14:dxf>
          </x14:cfRule>
          <x14:cfRule type="containsText" priority="4" operator="containsText" id="{0E6E66C2-97F1-43B4-851E-51BFA956E9CF}">
            <xm:f>NOT(ISERROR(SEARCH(Lists!$A$5,N21)))</xm:f>
            <xm:f>Lists!$A$5</xm:f>
            <x14:dxf>
              <fill>
                <patternFill>
                  <bgColor theme="5"/>
                </patternFill>
              </fill>
            </x14:dxf>
          </x14:cfRule>
          <x14:cfRule type="containsText" priority="5" operator="containsText" id="{D3D2B311-79F9-413E-BD43-7E46C10254FC}">
            <xm:f>NOT(ISERROR(SEARCH(Lists!$A$4,N21)))</xm:f>
            <xm:f>Lists!$A$4</xm:f>
            <x14:dxf>
              <fill>
                <patternFill>
                  <bgColor theme="0" tint="-0.14996795556505021"/>
                </patternFill>
              </fill>
            </x14:dxf>
          </x14:cfRule>
          <x14:cfRule type="containsText" priority="6" operator="containsText" id="{E810557F-00C1-4917-8EAF-78C9E8630682}">
            <xm:f>NOT(ISERROR(SEARCH(Lists!$A$3,N21)))</xm:f>
            <xm:f>Lists!$A$3</xm:f>
            <x14:dxf>
              <font>
                <color rgb="FF006100"/>
              </font>
              <fill>
                <patternFill>
                  <bgColor rgb="FFC6EFCE"/>
                </patternFill>
              </fill>
            </x14:dxf>
          </x14:cfRule>
          <xm:sqref>N21:P21 N22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Lists!$O$3:$O$9</xm:f>
          </x14:formula1>
          <xm:sqref>R3</xm:sqref>
        </x14:dataValidation>
        <x14:dataValidation type="list" allowBlank="1" showInputMessage="1" showErrorMessage="1">
          <x14:formula1>
            <xm:f>Lists!$N$3:$N$8</xm:f>
          </x14:formula1>
          <xm:sqref>I3:M3</xm:sqref>
        </x14:dataValidation>
        <x14:dataValidation type="list" allowBlank="1" showInputMessage="1" showErrorMessage="1">
          <x14:formula1>
            <xm:f>Lists!$M$3:$M$7</xm:f>
          </x14:formula1>
          <xm:sqref>R4</xm:sqref>
        </x14:dataValidation>
        <x14:dataValidation type="list" allowBlank="1" showInputMessage="1" showErrorMessage="1">
          <x14:formula1>
            <xm:f>Lists!$L$3:$L$7</xm:f>
          </x14:formula1>
          <xm:sqref>I4:M4</xm:sqref>
        </x14:dataValidation>
        <x14:dataValidation type="list" allowBlank="1" showInputMessage="1" showErrorMessage="1">
          <x14:formula1>
            <xm:f>Lists!$K$3:$K$23</xm:f>
          </x14:formula1>
          <xm:sqref>B4:E4</xm:sqref>
        </x14:dataValidation>
        <x14:dataValidation type="list" allowBlank="1" showInputMessage="1" showErrorMessage="1">
          <x14:formula1>
            <xm:f>Lists!$H$3:$H$7</xm:f>
          </x14:formula1>
          <xm:sqref>B10:C10 B7:C7</xm:sqref>
        </x14:dataValidation>
        <x14:dataValidation type="list" allowBlank="1" showInputMessage="1" showErrorMessage="1">
          <x14:formula1>
            <xm:f>Lists!$A$3:$A$6</xm:f>
          </x14:formula1>
          <xm:sqref>O21:P21 N21:N22</xm:sqref>
        </x14:dataValidation>
        <x14:dataValidation type="list" allowBlank="1" showInputMessage="1" showErrorMessage="1">
          <x14:formula1>
            <xm:f>Lists!$C$3:$C$6</xm:f>
          </x14:formula1>
          <xm:sqref>E7:E10</xm:sqref>
        </x14:dataValidation>
        <x14:dataValidation type="list" allowBlank="1" showInputMessage="1" showErrorMessage="1">
          <x14:formula1>
            <xm:f>Lists!$G$3:$G$5</xm:f>
          </x14:formula1>
          <xm:sqref>B11:E11</xm:sqref>
        </x14:dataValidation>
        <x14:dataValidation type="list" allowBlank="1" showInputMessage="1" showErrorMessage="1">
          <x14:formula1>
            <xm:f>Lists!$E$3:$E$6</xm:f>
          </x14:formula1>
          <xm:sqref>B12:E12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28"/>
  <sheetViews>
    <sheetView topLeftCell="A4" zoomScaleNormal="100" workbookViewId="0">
      <selection activeCell="I10" sqref="I10"/>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332</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04" t="s">
        <v>0</v>
      </c>
      <c r="B3" s="94" t="s">
        <v>331</v>
      </c>
      <c r="C3" s="94"/>
      <c r="D3" s="94"/>
      <c r="E3" s="94"/>
      <c r="F3" s="94"/>
      <c r="G3" s="94"/>
      <c r="H3" s="204" t="s">
        <v>1</v>
      </c>
      <c r="I3" s="94" t="s">
        <v>98</v>
      </c>
      <c r="J3" s="94"/>
      <c r="K3" s="94"/>
      <c r="L3" s="94"/>
      <c r="M3" s="94"/>
      <c r="N3" s="205" t="s">
        <v>2</v>
      </c>
      <c r="O3" s="205"/>
      <c r="P3" s="205"/>
      <c r="Q3" s="205"/>
      <c r="R3" s="82" t="s">
        <v>83</v>
      </c>
    </row>
    <row r="4" spans="1:18" ht="65.099999999999994" customHeight="1" x14ac:dyDescent="0.25">
      <c r="A4" s="204" t="s">
        <v>3</v>
      </c>
      <c r="B4" s="94" t="s">
        <v>56</v>
      </c>
      <c r="C4" s="94"/>
      <c r="D4" s="94"/>
      <c r="E4" s="94"/>
      <c r="F4" s="204" t="s">
        <v>4</v>
      </c>
      <c r="G4" s="82" t="s">
        <v>330</v>
      </c>
      <c r="H4" s="204" t="s">
        <v>112</v>
      </c>
      <c r="I4" s="94" t="s">
        <v>106</v>
      </c>
      <c r="J4" s="94"/>
      <c r="K4" s="94"/>
      <c r="L4" s="94"/>
      <c r="M4" s="94"/>
      <c r="N4" s="205" t="s">
        <v>5</v>
      </c>
      <c r="O4" s="205"/>
      <c r="P4" s="205"/>
      <c r="Q4" s="205"/>
      <c r="R4" s="82" t="s">
        <v>39</v>
      </c>
    </row>
    <row r="5" spans="1:18" ht="52.5" customHeight="1" x14ac:dyDescent="0.25">
      <c r="A5" s="205" t="s">
        <v>6</v>
      </c>
      <c r="B5" s="208" t="s">
        <v>7</v>
      </c>
      <c r="C5" s="208" t="s">
        <v>8</v>
      </c>
      <c r="D5" s="208" t="s">
        <v>9</v>
      </c>
      <c r="E5" s="208" t="s">
        <v>10</v>
      </c>
      <c r="F5" s="91"/>
      <c r="G5" s="91"/>
      <c r="H5" s="205" t="s">
        <v>21</v>
      </c>
      <c r="I5" s="205"/>
      <c r="J5" s="205"/>
      <c r="K5" s="205"/>
      <c r="L5" s="205"/>
      <c r="M5" s="205"/>
      <c r="N5" s="205"/>
      <c r="O5" s="205"/>
      <c r="P5" s="205"/>
      <c r="Q5" s="205"/>
      <c r="R5" s="205"/>
    </row>
    <row r="6" spans="1:18" ht="41.25" customHeight="1" x14ac:dyDescent="0.25">
      <c r="A6" s="205"/>
      <c r="B6" s="208"/>
      <c r="C6" s="208"/>
      <c r="D6" s="208"/>
      <c r="E6" s="208"/>
      <c r="F6" s="91"/>
      <c r="G6" s="91"/>
      <c r="H6" s="87" t="s">
        <v>15</v>
      </c>
      <c r="I6" s="11" t="s">
        <v>16</v>
      </c>
      <c r="J6" s="41">
        <v>45017</v>
      </c>
      <c r="K6" s="41">
        <v>45047</v>
      </c>
      <c r="L6" s="41">
        <v>45078</v>
      </c>
      <c r="M6" s="41">
        <v>45108</v>
      </c>
      <c r="N6" s="41">
        <v>45139</v>
      </c>
      <c r="O6" s="41">
        <v>45170</v>
      </c>
      <c r="P6" s="11" t="s">
        <v>93</v>
      </c>
      <c r="Q6" s="96" t="s">
        <v>17</v>
      </c>
      <c r="R6" s="96"/>
    </row>
    <row r="7" spans="1:18" ht="42" customHeight="1" x14ac:dyDescent="0.25">
      <c r="A7" s="204" t="s">
        <v>22</v>
      </c>
      <c r="B7" s="26">
        <v>3</v>
      </c>
      <c r="C7" s="26">
        <v>3</v>
      </c>
      <c r="D7" s="38">
        <f>SUM(B7*C7)</f>
        <v>9</v>
      </c>
      <c r="E7" s="13"/>
      <c r="F7" s="91"/>
      <c r="G7" s="91"/>
      <c r="H7" s="82" t="s">
        <v>329</v>
      </c>
      <c r="I7" s="27">
        <v>1.04</v>
      </c>
      <c r="J7" s="29">
        <v>0.73</v>
      </c>
      <c r="K7" s="29">
        <v>0.84</v>
      </c>
      <c r="L7" s="29">
        <v>0.92</v>
      </c>
      <c r="M7" s="29">
        <v>0.85</v>
      </c>
      <c r="N7" s="29">
        <v>0.9</v>
      </c>
      <c r="O7" s="29">
        <v>0.9</v>
      </c>
      <c r="P7" s="52">
        <f>AVERAGE(K7:O7)</f>
        <v>0.88200000000000001</v>
      </c>
      <c r="Q7" s="94" t="s">
        <v>326</v>
      </c>
      <c r="R7" s="94"/>
    </row>
    <row r="8" spans="1:18" ht="42" customHeight="1" x14ac:dyDescent="0.25">
      <c r="A8" s="204" t="s">
        <v>134</v>
      </c>
      <c r="B8" s="40">
        <v>2</v>
      </c>
      <c r="C8" s="26">
        <v>3</v>
      </c>
      <c r="D8" s="32">
        <v>6</v>
      </c>
      <c r="E8" s="13" t="s">
        <v>42</v>
      </c>
      <c r="F8" s="91"/>
      <c r="G8" s="91"/>
      <c r="H8" s="82" t="s">
        <v>328</v>
      </c>
      <c r="I8" s="27">
        <v>1.04</v>
      </c>
      <c r="J8" s="29">
        <v>0.84</v>
      </c>
      <c r="K8" s="29">
        <v>0.99</v>
      </c>
      <c r="L8" s="29">
        <v>1.05</v>
      </c>
      <c r="M8" s="29">
        <v>0.97</v>
      </c>
      <c r="N8" s="29">
        <v>1.08</v>
      </c>
      <c r="O8" s="29">
        <v>1.02</v>
      </c>
      <c r="P8" s="52">
        <f>AVERAGE(K8:O8)</f>
        <v>1.0219999999999998</v>
      </c>
      <c r="Q8" s="94" t="s">
        <v>326</v>
      </c>
      <c r="R8" s="94"/>
    </row>
    <row r="9" spans="1:18" ht="42" customHeight="1" x14ac:dyDescent="0.25">
      <c r="A9" s="204" t="s">
        <v>20</v>
      </c>
      <c r="B9" s="40">
        <v>2</v>
      </c>
      <c r="C9" s="26">
        <v>3</v>
      </c>
      <c r="D9" s="32">
        <v>6</v>
      </c>
      <c r="E9" s="13" t="s">
        <v>42</v>
      </c>
      <c r="F9" s="91"/>
      <c r="G9" s="91"/>
      <c r="H9" s="82" t="s">
        <v>327</v>
      </c>
      <c r="I9" s="27">
        <v>1.04</v>
      </c>
      <c r="J9" s="29">
        <v>1.1200000000000001</v>
      </c>
      <c r="K9" s="29">
        <v>1.33</v>
      </c>
      <c r="L9" s="29">
        <v>1.42</v>
      </c>
      <c r="M9" s="29">
        <v>1.1399999999999999</v>
      </c>
      <c r="N9" s="29">
        <v>1.22</v>
      </c>
      <c r="O9" s="29">
        <v>1.07</v>
      </c>
      <c r="P9" s="52">
        <f>AVERAGE(K9:O9)</f>
        <v>1.236</v>
      </c>
      <c r="Q9" s="94" t="s">
        <v>326</v>
      </c>
      <c r="R9" s="94"/>
    </row>
    <row r="10" spans="1:18" ht="42" customHeight="1" x14ac:dyDescent="0.25">
      <c r="A10" s="204" t="s">
        <v>11</v>
      </c>
      <c r="B10" s="40">
        <v>2</v>
      </c>
      <c r="C10" s="26">
        <v>3</v>
      </c>
      <c r="D10" s="32">
        <f>SUM(B10*C10)</f>
        <v>6</v>
      </c>
      <c r="E10" s="13"/>
      <c r="F10" s="91"/>
      <c r="G10" s="91"/>
      <c r="H10" s="82"/>
      <c r="I10" s="86"/>
      <c r="J10" s="86"/>
      <c r="K10" s="86"/>
      <c r="L10" s="86"/>
      <c r="M10" s="86"/>
      <c r="N10" s="86"/>
      <c r="O10" s="86"/>
      <c r="P10" s="86"/>
      <c r="Q10" s="91"/>
      <c r="R10" s="91"/>
    </row>
    <row r="11" spans="1:18" ht="42" customHeight="1" x14ac:dyDescent="0.25">
      <c r="A11" s="204" t="s">
        <v>12</v>
      </c>
      <c r="B11" s="91" t="s">
        <v>49</v>
      </c>
      <c r="C11" s="91"/>
      <c r="D11" s="91"/>
      <c r="E11" s="91"/>
      <c r="F11" s="91"/>
      <c r="G11" s="91"/>
      <c r="H11" s="82"/>
      <c r="I11" s="86"/>
      <c r="J11" s="86"/>
      <c r="K11" s="86"/>
      <c r="L11" s="86"/>
      <c r="M11" s="86"/>
      <c r="N11" s="86"/>
      <c r="O11" s="86"/>
      <c r="P11" s="86"/>
      <c r="Q11" s="91"/>
      <c r="R11" s="91"/>
    </row>
    <row r="12" spans="1:18" ht="42" customHeight="1" x14ac:dyDescent="0.25">
      <c r="A12" s="204" t="s">
        <v>13</v>
      </c>
      <c r="B12" s="91" t="s">
        <v>45</v>
      </c>
      <c r="C12" s="91"/>
      <c r="D12" s="91"/>
      <c r="E12" s="91"/>
      <c r="F12" s="91"/>
      <c r="G12" s="91"/>
      <c r="H12" s="82"/>
      <c r="I12" s="82"/>
      <c r="J12" s="82"/>
      <c r="K12" s="82"/>
      <c r="L12" s="82"/>
      <c r="M12" s="82"/>
      <c r="N12" s="82"/>
      <c r="O12" s="86"/>
      <c r="P12" s="82"/>
      <c r="Q12" s="91"/>
      <c r="R12" s="91"/>
    </row>
    <row r="13" spans="1:18" ht="35.1" customHeight="1" x14ac:dyDescent="0.25">
      <c r="A13" s="205" t="s">
        <v>14</v>
      </c>
      <c r="B13" s="205"/>
      <c r="C13" s="205"/>
      <c r="D13" s="205"/>
      <c r="E13" s="205"/>
      <c r="F13" s="205"/>
      <c r="G13" s="205"/>
      <c r="H13" s="205"/>
      <c r="I13" s="205"/>
      <c r="J13" s="205"/>
      <c r="K13" s="205"/>
      <c r="L13" s="205"/>
      <c r="M13" s="205"/>
      <c r="N13" s="205"/>
      <c r="O13" s="205"/>
      <c r="P13" s="205"/>
      <c r="Q13" s="205"/>
      <c r="R13" s="205"/>
    </row>
    <row r="14" spans="1:18" ht="60" customHeight="1" x14ac:dyDescent="0.25">
      <c r="A14" s="94" t="s">
        <v>325</v>
      </c>
      <c r="B14" s="94"/>
      <c r="C14" s="94"/>
      <c r="D14" s="94"/>
      <c r="E14" s="94"/>
      <c r="F14" s="94"/>
      <c r="G14" s="94"/>
      <c r="H14" s="94"/>
      <c r="I14" s="94"/>
      <c r="J14" s="94"/>
      <c r="K14" s="94"/>
      <c r="L14" s="94"/>
      <c r="M14" s="94"/>
      <c r="N14" s="94"/>
      <c r="O14" s="94"/>
      <c r="P14" s="94"/>
      <c r="Q14" s="94"/>
      <c r="R14" s="94"/>
    </row>
    <row r="15" spans="1:18" ht="34.5" customHeight="1" x14ac:dyDescent="0.25">
      <c r="A15" s="205" t="s">
        <v>23</v>
      </c>
      <c r="B15" s="205"/>
      <c r="C15" s="205"/>
      <c r="D15" s="205"/>
      <c r="E15" s="205"/>
      <c r="F15" s="205"/>
      <c r="G15" s="205"/>
      <c r="H15" s="205"/>
      <c r="I15" s="205"/>
      <c r="J15" s="205"/>
      <c r="K15" s="205"/>
      <c r="L15" s="205"/>
      <c r="M15" s="205"/>
      <c r="N15" s="205"/>
      <c r="O15" s="205"/>
      <c r="P15" s="205"/>
      <c r="Q15" s="205"/>
      <c r="R15" s="205"/>
    </row>
    <row r="16" spans="1:18" ht="60" customHeight="1" x14ac:dyDescent="0.25">
      <c r="A16" s="94" t="s">
        <v>324</v>
      </c>
      <c r="B16" s="94"/>
      <c r="C16" s="94"/>
      <c r="D16" s="94"/>
      <c r="E16" s="94"/>
      <c r="F16" s="94"/>
      <c r="G16" s="94"/>
      <c r="H16" s="94"/>
      <c r="I16" s="94"/>
      <c r="J16" s="94"/>
      <c r="K16" s="94"/>
      <c r="L16" s="94"/>
      <c r="M16" s="94"/>
      <c r="N16" s="94"/>
      <c r="O16" s="94"/>
      <c r="P16" s="94"/>
      <c r="Q16" s="94"/>
      <c r="R16" s="94"/>
    </row>
    <row r="17" spans="1:18" ht="34.5" customHeight="1" x14ac:dyDescent="0.25">
      <c r="A17" s="205" t="s">
        <v>24</v>
      </c>
      <c r="B17" s="205"/>
      <c r="C17" s="205"/>
      <c r="D17" s="205"/>
      <c r="E17" s="205"/>
      <c r="F17" s="205"/>
      <c r="G17" s="205"/>
      <c r="H17" s="205" t="s">
        <v>25</v>
      </c>
      <c r="I17" s="205"/>
      <c r="J17" s="205"/>
      <c r="K17" s="205"/>
      <c r="L17" s="205"/>
      <c r="M17" s="205"/>
      <c r="N17" s="205"/>
      <c r="O17" s="205"/>
      <c r="P17" s="205"/>
      <c r="Q17" s="205"/>
      <c r="R17" s="205"/>
    </row>
    <row r="18" spans="1:18" ht="90" customHeight="1" x14ac:dyDescent="0.25">
      <c r="A18" s="94" t="s">
        <v>323</v>
      </c>
      <c r="B18" s="94"/>
      <c r="C18" s="94"/>
      <c r="D18" s="94"/>
      <c r="E18" s="94"/>
      <c r="F18" s="94"/>
      <c r="G18" s="94"/>
      <c r="H18" s="94" t="s">
        <v>322</v>
      </c>
      <c r="I18" s="94"/>
      <c r="J18" s="94"/>
      <c r="K18" s="94"/>
      <c r="L18" s="94"/>
      <c r="M18" s="94"/>
      <c r="N18" s="94"/>
      <c r="O18" s="94"/>
      <c r="P18" s="94"/>
      <c r="Q18" s="94"/>
      <c r="R18" s="94"/>
    </row>
    <row r="19" spans="1:18" ht="33" customHeight="1" x14ac:dyDescent="0.25">
      <c r="A19" s="205" t="s">
        <v>27</v>
      </c>
      <c r="B19" s="205"/>
      <c r="C19" s="205"/>
      <c r="D19" s="205"/>
      <c r="E19" s="205"/>
      <c r="F19" s="205"/>
      <c r="G19" s="205"/>
      <c r="H19" s="205" t="s">
        <v>26</v>
      </c>
      <c r="I19" s="205"/>
      <c r="J19" s="205"/>
      <c r="K19" s="205"/>
      <c r="L19" s="205"/>
      <c r="M19" s="205"/>
      <c r="N19" s="205"/>
      <c r="O19" s="205"/>
      <c r="P19" s="205"/>
      <c r="Q19" s="205"/>
      <c r="R19" s="205"/>
    </row>
    <row r="20" spans="1:18" ht="33" customHeight="1" x14ac:dyDescent="0.25">
      <c r="A20" s="205"/>
      <c r="B20" s="205"/>
      <c r="C20" s="205"/>
      <c r="D20" s="205"/>
      <c r="E20" s="205"/>
      <c r="F20" s="205"/>
      <c r="G20" s="205"/>
      <c r="H20" s="207" t="s">
        <v>28</v>
      </c>
      <c r="I20" s="207"/>
      <c r="J20" s="207"/>
      <c r="K20" s="207" t="s">
        <v>30</v>
      </c>
      <c r="L20" s="207"/>
      <c r="M20" s="207"/>
      <c r="N20" s="207" t="s">
        <v>29</v>
      </c>
      <c r="O20" s="207"/>
      <c r="P20" s="207"/>
      <c r="Q20" s="206" t="s">
        <v>86</v>
      </c>
      <c r="R20" s="206" t="s">
        <v>133</v>
      </c>
    </row>
    <row r="21" spans="1:18" ht="30" customHeight="1" x14ac:dyDescent="0.25">
      <c r="A21" s="94" t="s">
        <v>321</v>
      </c>
      <c r="B21" s="94"/>
      <c r="C21" s="94"/>
      <c r="D21" s="94"/>
      <c r="E21" s="94"/>
      <c r="F21" s="94"/>
      <c r="G21" s="94"/>
      <c r="H21" s="94"/>
      <c r="I21" s="94"/>
      <c r="J21" s="94"/>
      <c r="K21" s="122"/>
      <c r="L21" s="122"/>
      <c r="M21" s="122"/>
      <c r="N21" s="91"/>
      <c r="O21" s="91"/>
      <c r="P21" s="91"/>
      <c r="Q21" s="88"/>
      <c r="R21" s="86"/>
    </row>
    <row r="22" spans="1:18" ht="30" customHeight="1" x14ac:dyDescent="0.25">
      <c r="A22" s="94"/>
      <c r="B22" s="94"/>
      <c r="C22" s="94"/>
      <c r="D22" s="94"/>
      <c r="E22" s="94"/>
      <c r="F22" s="94"/>
      <c r="G22" s="94"/>
      <c r="H22" s="94"/>
      <c r="I22" s="94"/>
      <c r="J22" s="94"/>
      <c r="K22" s="122"/>
      <c r="L22" s="122"/>
      <c r="M22" s="122"/>
      <c r="N22" s="91"/>
      <c r="O22" s="91"/>
      <c r="P22" s="91"/>
      <c r="Q22" s="88"/>
      <c r="R22" s="86"/>
    </row>
    <row r="23" spans="1:18" ht="30" customHeight="1" x14ac:dyDescent="0.25">
      <c r="A23" s="94"/>
      <c r="B23" s="94"/>
      <c r="C23" s="94"/>
      <c r="D23" s="94"/>
      <c r="E23" s="94"/>
      <c r="F23" s="94"/>
      <c r="G23" s="94"/>
      <c r="H23" s="94"/>
      <c r="I23" s="94"/>
      <c r="J23" s="94"/>
      <c r="K23" s="122"/>
      <c r="L23" s="122"/>
      <c r="M23" s="122"/>
      <c r="N23" s="91"/>
      <c r="O23" s="91"/>
      <c r="P23" s="91"/>
      <c r="Q23" s="88"/>
      <c r="R23" s="86"/>
    </row>
    <row r="24" spans="1:18" ht="30" customHeight="1" x14ac:dyDescent="0.25">
      <c r="A24" s="94"/>
      <c r="B24" s="94"/>
      <c r="C24" s="94"/>
      <c r="D24" s="94"/>
      <c r="E24" s="94"/>
      <c r="F24" s="94"/>
      <c r="G24" s="94"/>
      <c r="H24" s="94"/>
      <c r="I24" s="94"/>
      <c r="J24" s="94"/>
      <c r="K24" s="122"/>
      <c r="L24" s="122"/>
      <c r="M24" s="122"/>
      <c r="N24" s="91"/>
      <c r="O24" s="91"/>
      <c r="P24" s="91"/>
      <c r="Q24" s="88"/>
      <c r="R24" s="86"/>
    </row>
    <row r="25" spans="1:18" ht="65.099999999999994" customHeight="1" x14ac:dyDescent="0.25">
      <c r="A25" s="204" t="s">
        <v>320</v>
      </c>
      <c r="B25" s="101" t="s">
        <v>319</v>
      </c>
      <c r="C25" s="102"/>
      <c r="D25" s="102"/>
      <c r="E25" s="102"/>
      <c r="F25" s="102"/>
      <c r="G25" s="102"/>
      <c r="H25" s="102"/>
      <c r="I25" s="102"/>
      <c r="J25" s="102"/>
      <c r="K25" s="102"/>
      <c r="L25" s="102"/>
      <c r="M25" s="102"/>
      <c r="N25" s="102"/>
      <c r="O25" s="102"/>
      <c r="P25" s="102"/>
      <c r="Q25" s="102"/>
      <c r="R25" s="103"/>
    </row>
    <row r="26" spans="1:18" ht="34.5" customHeight="1" x14ac:dyDescent="0.25">
      <c r="A26" s="205" t="s">
        <v>51</v>
      </c>
      <c r="B26" s="205"/>
      <c r="C26" s="205"/>
      <c r="D26" s="205"/>
      <c r="E26" s="205"/>
      <c r="F26" s="205"/>
      <c r="G26" s="205"/>
      <c r="H26" s="205"/>
      <c r="I26" s="205"/>
      <c r="J26" s="205"/>
      <c r="K26" s="205"/>
      <c r="L26" s="205"/>
      <c r="M26" s="205"/>
      <c r="N26" s="205"/>
      <c r="O26" s="205"/>
      <c r="P26" s="205"/>
      <c r="Q26" s="205"/>
      <c r="R26" s="205"/>
    </row>
    <row r="27" spans="1:18" ht="60" customHeight="1" x14ac:dyDescent="0.25">
      <c r="A27" s="94" t="s">
        <v>318</v>
      </c>
      <c r="B27" s="94"/>
      <c r="C27" s="94"/>
      <c r="D27" s="94"/>
      <c r="E27" s="94"/>
      <c r="F27" s="94"/>
      <c r="G27" s="94"/>
      <c r="H27" s="94"/>
      <c r="I27" s="94"/>
      <c r="J27" s="94"/>
      <c r="K27" s="94"/>
      <c r="L27" s="94"/>
      <c r="M27" s="94"/>
      <c r="N27" s="94"/>
      <c r="O27" s="94"/>
      <c r="P27" s="94"/>
      <c r="Q27" s="94"/>
      <c r="R27" s="94"/>
    </row>
    <row r="28" spans="1:18" ht="20.100000000000001" customHeight="1" x14ac:dyDescent="0.25">
      <c r="A28" s="204" t="s">
        <v>35</v>
      </c>
      <c r="B28" s="158">
        <v>45189</v>
      </c>
      <c r="C28" s="158"/>
      <c r="D28" s="158"/>
      <c r="E28" s="158"/>
      <c r="F28" s="204" t="s">
        <v>36</v>
      </c>
      <c r="G28" s="57">
        <v>45212</v>
      </c>
      <c r="H28" s="204" t="s">
        <v>37</v>
      </c>
      <c r="I28" s="94" t="s">
        <v>317</v>
      </c>
      <c r="J28" s="94"/>
      <c r="K28" s="94"/>
      <c r="L28" s="94"/>
      <c r="M28" s="94"/>
      <c r="N28" s="94"/>
      <c r="O28" s="94"/>
      <c r="P28" s="94"/>
      <c r="Q28" s="94"/>
      <c r="R28" s="94"/>
    </row>
  </sheetData>
  <mergeCells count="57">
    <mergeCell ref="K24:M24"/>
    <mergeCell ref="N24:P24"/>
    <mergeCell ref="B25:R25"/>
    <mergeCell ref="A26:R26"/>
    <mergeCell ref="A27:R27"/>
    <mergeCell ref="B28:E28"/>
    <mergeCell ref="I28:R28"/>
    <mergeCell ref="A23:G23"/>
    <mergeCell ref="H23:J23"/>
    <mergeCell ref="K23:M23"/>
    <mergeCell ref="N23:P23"/>
    <mergeCell ref="A24:G24"/>
    <mergeCell ref="H24:J24"/>
    <mergeCell ref="A21:G21"/>
    <mergeCell ref="H21:J21"/>
    <mergeCell ref="K21:M21"/>
    <mergeCell ref="N21:P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A5:A6"/>
    <mergeCell ref="B5:B6"/>
    <mergeCell ref="C5:C6"/>
    <mergeCell ref="D5:D6"/>
    <mergeCell ref="E5:E6"/>
    <mergeCell ref="Q8:R8"/>
    <mergeCell ref="N4:Q4"/>
    <mergeCell ref="F5:G12"/>
    <mergeCell ref="H5:R5"/>
    <mergeCell ref="Q6:R6"/>
    <mergeCell ref="Q7:R7"/>
    <mergeCell ref="Q9:R9"/>
    <mergeCell ref="Q10:R10"/>
    <mergeCell ref="B11:E11"/>
    <mergeCell ref="Q11:R11"/>
    <mergeCell ref="B12:E12"/>
    <mergeCell ref="Q12:R12"/>
    <mergeCell ref="A1:R2"/>
    <mergeCell ref="B3:G3"/>
    <mergeCell ref="I3:M3"/>
    <mergeCell ref="N3:Q3"/>
    <mergeCell ref="B4:E4"/>
    <mergeCell ref="I4:M4"/>
  </mergeCells>
  <conditionalFormatting sqref="N21:P24">
    <cfRule type="colorScale" priority="7">
      <colorScale>
        <cfvo type="min"/>
        <cfvo type="percentile" val="50"/>
        <cfvo type="max"/>
        <color rgb="FFF8696B"/>
        <color rgb="FFFFEB84"/>
        <color rgb="FF63BE7B"/>
      </colorScale>
    </cfRule>
  </conditionalFormatting>
  <conditionalFormatting sqref="N21:P24">
    <cfRule type="containsText" dxfId="125" priority="2" operator="containsText" text="Overdue">
      <formula>NOT(ISERROR(SEARCH("Overdue",N21)))</formula>
    </cfRule>
  </conditionalFormatting>
  <conditionalFormatting sqref="N23:P23">
    <cfRule type="containsText" dxfId="124" priority="1" operator="containsText" text="Off Track">
      <formula>NOT(ISERROR(SEARCH("Off Track",N23)))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0368752A-91EA-4643-973E-248135D20FA0}">
            <xm:f>NOT(ISERROR(SEARCH('[System and Partnership - Board Assurance Framework.xlsx]Lists'!#REF!,N21)))</xm:f>
            <xm:f>'[System and Partnership - Board Assurance Framework.xlsx]Lists'!#REF!</xm:f>
            <x14:dxf>
              <fill>
                <patternFill patternType="gray0625">
                  <bgColor theme="0" tint="-4.9989318521683403E-2"/>
                </patternFill>
              </fill>
            </x14:dxf>
          </x14:cfRule>
          <x14:cfRule type="containsText" priority="4" operator="containsText" id="{8F80C977-31CF-4771-A130-E3B3F89D64AF}">
            <xm:f>NOT(ISERROR(SEARCH('[System and Partnership - Board Assurance Framework.xlsx]Lists'!#REF!,N21)))</xm:f>
            <xm:f>'[System and Partnership - Board Assurance Framework.xlsx]Lists'!#REF!</xm:f>
            <x14:dxf>
              <fill>
                <patternFill>
                  <bgColor theme="5"/>
                </patternFill>
              </fill>
            </x14:dxf>
          </x14:cfRule>
          <x14:cfRule type="containsText" priority="5" operator="containsText" id="{8FA02187-F1E6-44F8-B6B8-C18C58A8B8FC}">
            <xm:f>NOT(ISERROR(SEARCH('[System and Partnership - Board Assurance Framework.xlsx]Lists'!#REF!,N21)))</xm:f>
            <xm:f>'[System and Partnership - Board Assurance Framework.xlsx]Lists'!#REF!</xm:f>
            <x14:dxf>
              <fill>
                <patternFill>
                  <bgColor theme="0" tint="-0.14996795556505021"/>
                </patternFill>
              </fill>
            </x14:dxf>
          </x14:cfRule>
          <x14:cfRule type="containsText" priority="6" operator="containsText" id="{872EA1E5-B939-46DA-999F-6634DC386C75}">
            <xm:f>NOT(ISERROR(SEARCH('[System and Partnership - Board Assurance Framework.xlsx]Lists'!#REF!,N21)))</xm:f>
            <xm:f>'[System and Partnership - Board Assurance Framework.xlsx]Lists'!#REF!</xm:f>
            <x14:dxf>
              <font>
                <color rgb="FF006100"/>
              </font>
              <fill>
                <patternFill>
                  <bgColor rgb="FFC6EFCE"/>
                </patternFill>
              </fill>
            </x14:dxf>
          </x14:cfRule>
          <xm:sqref>N21:P24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Framework\[System and Partnership - Board Assurance Framework.xlsx]Lists'!#REF!</xm:f>
          </x14:formula1>
          <xm:sqref>B12:E12</xm:sqref>
        </x14:dataValidation>
        <x14:dataValidation type="list" allowBlank="1" showInputMessage="1" showErrorMessage="1">
          <x14:formula1>
            <xm:f>'S:\Board Assurance Framework\[System and Partnership - Board Assurance Framework.xlsx]Lists'!#REF!</xm:f>
          </x14:formula1>
          <xm:sqref>B11:E11</xm:sqref>
        </x14:dataValidation>
        <x14:dataValidation type="list" allowBlank="1" showInputMessage="1" showErrorMessage="1">
          <x14:formula1>
            <xm:f>'S:\Board Assurance Framework\[System and Partnership - Board Assurance Framework.xlsx]Lists'!#REF!</xm:f>
          </x14:formula1>
          <xm:sqref>E7:E10</xm:sqref>
        </x14:dataValidation>
        <x14:dataValidation type="list" allowBlank="1" showInputMessage="1" showErrorMessage="1">
          <x14:formula1>
            <xm:f>'S:\Board Assurance Framework\[System and Partnership - Board Assurance Framework.xlsx]Lists'!#REF!</xm:f>
          </x14:formula1>
          <xm:sqref>N21:P24</xm:sqref>
        </x14:dataValidation>
        <x14:dataValidation type="list" allowBlank="1" showInputMessage="1" showErrorMessage="1">
          <x14:formula1>
            <xm:f>'S:\Board Assurance Framework\[System and Partnership - Board Assurance Framework.xlsx]Lists'!#REF!</xm:f>
          </x14:formula1>
          <xm:sqref>B7:C10</xm:sqref>
        </x14:dataValidation>
        <x14:dataValidation type="list" allowBlank="1" showInputMessage="1" showErrorMessage="1">
          <x14:formula1>
            <xm:f>'S:\Board Assurance Framework\[System and Partnership - Board Assurance Framework.xlsx]Lists'!#REF!</xm:f>
          </x14:formula1>
          <xm:sqref>B4:E4</xm:sqref>
        </x14:dataValidation>
        <x14:dataValidation type="list" allowBlank="1" showInputMessage="1" showErrorMessage="1">
          <x14:formula1>
            <xm:f>'S:\Board Assurance Framework\[System and Partnership - Board Assurance Framework.xlsx]Lists'!#REF!</xm:f>
          </x14:formula1>
          <xm:sqref>I4:M4</xm:sqref>
        </x14:dataValidation>
        <x14:dataValidation type="list" allowBlank="1" showInputMessage="1" showErrorMessage="1">
          <x14:formula1>
            <xm:f>'S:\Board Assurance Framework\[System and Partnership - Board Assurance Framework.xlsx]Lists'!#REF!</xm:f>
          </x14:formula1>
          <xm:sqref>R4</xm:sqref>
        </x14:dataValidation>
        <x14:dataValidation type="list" allowBlank="1" showInputMessage="1" showErrorMessage="1">
          <x14:formula1>
            <xm:f>'S:\Board Assurance Framework\[System and Partnership - Board Assurance Framework.xlsx]Lists'!#REF!</xm:f>
          </x14:formula1>
          <xm:sqref>I3:M3</xm:sqref>
        </x14:dataValidation>
        <x14:dataValidation type="list" allowBlank="1" showInputMessage="1" showErrorMessage="1">
          <x14:formula1>
            <xm:f>'S:\Board Assurance Framework\[System and Partnership - Board Assurance Framework.xlsx]Lists'!#REF!</xm:f>
          </x14:formula1>
          <xm:sqref>R3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28"/>
  <sheetViews>
    <sheetView topLeftCell="A4" zoomScaleNormal="100" workbookViewId="0">
      <selection activeCell="J9" sqref="J9"/>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332</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04" t="s">
        <v>0</v>
      </c>
      <c r="B3" s="94" t="s">
        <v>331</v>
      </c>
      <c r="C3" s="94"/>
      <c r="D3" s="94"/>
      <c r="E3" s="94"/>
      <c r="F3" s="94"/>
      <c r="G3" s="94"/>
      <c r="H3" s="204" t="s">
        <v>1</v>
      </c>
      <c r="I3" s="94" t="s">
        <v>98</v>
      </c>
      <c r="J3" s="94"/>
      <c r="K3" s="94"/>
      <c r="L3" s="94"/>
      <c r="M3" s="94"/>
      <c r="N3" s="205" t="s">
        <v>2</v>
      </c>
      <c r="O3" s="205"/>
      <c r="P3" s="205"/>
      <c r="Q3" s="205"/>
      <c r="R3" s="82" t="s">
        <v>83</v>
      </c>
    </row>
    <row r="4" spans="1:18" ht="65.099999999999994" customHeight="1" x14ac:dyDescent="0.25">
      <c r="A4" s="204" t="s">
        <v>3</v>
      </c>
      <c r="B4" s="94" t="s">
        <v>64</v>
      </c>
      <c r="C4" s="94"/>
      <c r="D4" s="94"/>
      <c r="E4" s="94"/>
      <c r="F4" s="204" t="s">
        <v>4</v>
      </c>
      <c r="G4" s="82" t="s">
        <v>342</v>
      </c>
      <c r="H4" s="204" t="s">
        <v>112</v>
      </c>
      <c r="I4" s="94" t="s">
        <v>106</v>
      </c>
      <c r="J4" s="94"/>
      <c r="K4" s="94"/>
      <c r="L4" s="94"/>
      <c r="M4" s="94"/>
      <c r="N4" s="205" t="s">
        <v>5</v>
      </c>
      <c r="O4" s="205"/>
      <c r="P4" s="205"/>
      <c r="Q4" s="205"/>
      <c r="R4" s="82" t="s">
        <v>39</v>
      </c>
    </row>
    <row r="5" spans="1:18" ht="52.5" customHeight="1" x14ac:dyDescent="0.25">
      <c r="A5" s="205" t="s">
        <v>6</v>
      </c>
      <c r="B5" s="208" t="s">
        <v>7</v>
      </c>
      <c r="C5" s="208" t="s">
        <v>8</v>
      </c>
      <c r="D5" s="208" t="s">
        <v>9</v>
      </c>
      <c r="E5" s="208" t="s">
        <v>10</v>
      </c>
      <c r="F5" s="91"/>
      <c r="G5" s="91"/>
      <c r="H5" s="205" t="s">
        <v>21</v>
      </c>
      <c r="I5" s="205"/>
      <c r="J5" s="205"/>
      <c r="K5" s="205"/>
      <c r="L5" s="205"/>
      <c r="M5" s="205"/>
      <c r="N5" s="205"/>
      <c r="O5" s="205"/>
      <c r="P5" s="205"/>
      <c r="Q5" s="205"/>
      <c r="R5" s="205"/>
    </row>
    <row r="6" spans="1:18" ht="41.25" customHeight="1" x14ac:dyDescent="0.25">
      <c r="A6" s="205"/>
      <c r="B6" s="208"/>
      <c r="C6" s="208"/>
      <c r="D6" s="208"/>
      <c r="E6" s="208"/>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204" t="s">
        <v>22</v>
      </c>
      <c r="B7" s="26">
        <v>3</v>
      </c>
      <c r="C7" s="39">
        <v>4</v>
      </c>
      <c r="D7" s="38">
        <f>SUM(B7*C7)</f>
        <v>12</v>
      </c>
      <c r="E7" s="13"/>
      <c r="F7" s="91"/>
      <c r="G7" s="91"/>
      <c r="H7" s="82" t="s">
        <v>341</v>
      </c>
      <c r="I7" s="194">
        <v>0.92</v>
      </c>
      <c r="J7" s="186">
        <v>0.59699999999999998</v>
      </c>
      <c r="K7" s="186">
        <v>0.6</v>
      </c>
      <c r="L7" s="186">
        <v>0.59799999999999998</v>
      </c>
      <c r="M7" s="186">
        <v>0.58299999999999996</v>
      </c>
      <c r="N7" s="186">
        <v>0.56599999999999995</v>
      </c>
      <c r="O7" s="186">
        <v>0.55500000000000005</v>
      </c>
      <c r="P7" s="185">
        <f>AVERAGE(L7:O7)</f>
        <v>0.57550000000000001</v>
      </c>
      <c r="Q7" s="94"/>
      <c r="R7" s="94"/>
    </row>
    <row r="8" spans="1:18" ht="42" customHeight="1" x14ac:dyDescent="0.25">
      <c r="A8" s="204" t="s">
        <v>134</v>
      </c>
      <c r="B8" s="40">
        <v>2</v>
      </c>
      <c r="C8" s="39">
        <v>4</v>
      </c>
      <c r="D8" s="32">
        <v>8</v>
      </c>
      <c r="E8" s="13" t="s">
        <v>42</v>
      </c>
      <c r="F8" s="91"/>
      <c r="G8" s="91"/>
      <c r="H8" s="82"/>
      <c r="I8" s="186"/>
      <c r="J8" s="186"/>
      <c r="K8" s="186"/>
      <c r="L8" s="186"/>
      <c r="M8" s="186"/>
      <c r="N8" s="186"/>
      <c r="O8" s="186"/>
      <c r="P8" s="186"/>
      <c r="Q8" s="116"/>
      <c r="R8" s="118"/>
    </row>
    <row r="9" spans="1:18" ht="42" customHeight="1" x14ac:dyDescent="0.25">
      <c r="A9" s="204" t="s">
        <v>20</v>
      </c>
      <c r="B9" s="40">
        <v>2</v>
      </c>
      <c r="C9" s="39">
        <v>4</v>
      </c>
      <c r="D9" s="32">
        <v>8</v>
      </c>
      <c r="E9" s="13" t="s">
        <v>42</v>
      </c>
      <c r="F9" s="91"/>
      <c r="G9" s="91"/>
      <c r="H9" s="82"/>
      <c r="I9" s="186"/>
      <c r="J9" s="186"/>
      <c r="K9" s="186"/>
      <c r="L9" s="186"/>
      <c r="M9" s="186"/>
      <c r="N9" s="186"/>
      <c r="O9" s="86"/>
      <c r="P9" s="186"/>
      <c r="Q9" s="94"/>
      <c r="R9" s="94"/>
    </row>
    <row r="10" spans="1:18" ht="42" customHeight="1" x14ac:dyDescent="0.25">
      <c r="A10" s="204" t="s">
        <v>11</v>
      </c>
      <c r="B10" s="40">
        <v>2</v>
      </c>
      <c r="C10" s="39">
        <v>4</v>
      </c>
      <c r="D10" s="32">
        <f>SUM(B10*C10)</f>
        <v>8</v>
      </c>
      <c r="E10" s="13"/>
      <c r="F10" s="91"/>
      <c r="G10" s="91"/>
      <c r="H10" s="82"/>
      <c r="I10" s="186"/>
      <c r="J10" s="186"/>
      <c r="K10" s="186"/>
      <c r="L10" s="186"/>
      <c r="M10" s="186"/>
      <c r="N10" s="186"/>
      <c r="O10" s="86"/>
      <c r="P10" s="186"/>
      <c r="Q10" s="94"/>
      <c r="R10" s="94"/>
    </row>
    <row r="11" spans="1:18" ht="42" customHeight="1" x14ac:dyDescent="0.25">
      <c r="A11" s="204" t="s">
        <v>12</v>
      </c>
      <c r="B11" s="127" t="s">
        <v>49</v>
      </c>
      <c r="C11" s="127"/>
      <c r="D11" s="127"/>
      <c r="E11" s="127"/>
      <c r="F11" s="91"/>
      <c r="G11" s="91"/>
      <c r="H11" s="82"/>
      <c r="I11" s="186"/>
      <c r="J11" s="186"/>
      <c r="K11" s="186"/>
      <c r="L11" s="186"/>
      <c r="M11" s="186"/>
      <c r="N11" s="186"/>
      <c r="O11" s="86"/>
      <c r="P11" s="186"/>
      <c r="Q11" s="94"/>
      <c r="R11" s="94"/>
    </row>
    <row r="12" spans="1:18" ht="42" customHeight="1" x14ac:dyDescent="0.25">
      <c r="A12" s="204" t="s">
        <v>13</v>
      </c>
      <c r="B12" s="163" t="s">
        <v>46</v>
      </c>
      <c r="C12" s="163"/>
      <c r="D12" s="163"/>
      <c r="E12" s="163"/>
      <c r="F12" s="91"/>
      <c r="G12" s="91"/>
      <c r="H12" s="82"/>
      <c r="I12" s="82"/>
      <c r="J12" s="82"/>
      <c r="K12" s="82"/>
      <c r="L12" s="82"/>
      <c r="M12" s="82"/>
      <c r="N12" s="82"/>
      <c r="O12" s="86"/>
      <c r="P12" s="82"/>
      <c r="Q12" s="94"/>
      <c r="R12" s="94"/>
    </row>
    <row r="13" spans="1:18" ht="35.1" customHeight="1" x14ac:dyDescent="0.25">
      <c r="A13" s="205" t="s">
        <v>14</v>
      </c>
      <c r="B13" s="205"/>
      <c r="C13" s="205"/>
      <c r="D13" s="205"/>
      <c r="E13" s="205"/>
      <c r="F13" s="205"/>
      <c r="G13" s="205"/>
      <c r="H13" s="205"/>
      <c r="I13" s="205"/>
      <c r="J13" s="205"/>
      <c r="K13" s="205"/>
      <c r="L13" s="205"/>
      <c r="M13" s="205"/>
      <c r="N13" s="205"/>
      <c r="O13" s="205"/>
      <c r="P13" s="205"/>
      <c r="Q13" s="205"/>
      <c r="R13" s="205"/>
    </row>
    <row r="14" spans="1:18" ht="60" customHeight="1" x14ac:dyDescent="0.25">
      <c r="A14" s="94" t="s">
        <v>340</v>
      </c>
      <c r="B14" s="94"/>
      <c r="C14" s="94"/>
      <c r="D14" s="94"/>
      <c r="E14" s="94"/>
      <c r="F14" s="94"/>
      <c r="G14" s="94"/>
      <c r="H14" s="94"/>
      <c r="I14" s="94"/>
      <c r="J14" s="94"/>
      <c r="K14" s="94"/>
      <c r="L14" s="94"/>
      <c r="M14" s="94"/>
      <c r="N14" s="94"/>
      <c r="O14" s="94"/>
      <c r="P14" s="94"/>
      <c r="Q14" s="94"/>
      <c r="R14" s="94"/>
    </row>
    <row r="15" spans="1:18" ht="34.5" customHeight="1" x14ac:dyDescent="0.25">
      <c r="A15" s="205" t="s">
        <v>23</v>
      </c>
      <c r="B15" s="205"/>
      <c r="C15" s="205"/>
      <c r="D15" s="205"/>
      <c r="E15" s="205"/>
      <c r="F15" s="205"/>
      <c r="G15" s="205"/>
      <c r="H15" s="205"/>
      <c r="I15" s="205"/>
      <c r="J15" s="205"/>
      <c r="K15" s="205"/>
      <c r="L15" s="205"/>
      <c r="M15" s="205"/>
      <c r="N15" s="205"/>
      <c r="O15" s="205"/>
      <c r="P15" s="205"/>
      <c r="Q15" s="205"/>
      <c r="R15" s="205"/>
    </row>
    <row r="16" spans="1:18" ht="60" customHeight="1" x14ac:dyDescent="0.25">
      <c r="A16" s="94" t="s">
        <v>339</v>
      </c>
      <c r="B16" s="94"/>
      <c r="C16" s="94"/>
      <c r="D16" s="94"/>
      <c r="E16" s="94"/>
      <c r="F16" s="94"/>
      <c r="G16" s="94"/>
      <c r="H16" s="94"/>
      <c r="I16" s="94"/>
      <c r="J16" s="94"/>
      <c r="K16" s="94"/>
      <c r="L16" s="94"/>
      <c r="M16" s="94"/>
      <c r="N16" s="94"/>
      <c r="O16" s="94"/>
      <c r="P16" s="94"/>
      <c r="Q16" s="94"/>
      <c r="R16" s="94"/>
    </row>
    <row r="17" spans="1:18" ht="34.5" customHeight="1" x14ac:dyDescent="0.25">
      <c r="A17" s="205" t="s">
        <v>24</v>
      </c>
      <c r="B17" s="205"/>
      <c r="C17" s="205"/>
      <c r="D17" s="205"/>
      <c r="E17" s="205"/>
      <c r="F17" s="205"/>
      <c r="G17" s="205"/>
      <c r="H17" s="205" t="s">
        <v>25</v>
      </c>
      <c r="I17" s="205"/>
      <c r="J17" s="205"/>
      <c r="K17" s="205"/>
      <c r="L17" s="205"/>
      <c r="M17" s="205"/>
      <c r="N17" s="205"/>
      <c r="O17" s="205"/>
      <c r="P17" s="205"/>
      <c r="Q17" s="205"/>
      <c r="R17" s="205"/>
    </row>
    <row r="18" spans="1:18" ht="113.25" customHeight="1" x14ac:dyDescent="0.25">
      <c r="A18" s="94" t="s">
        <v>338</v>
      </c>
      <c r="B18" s="94"/>
      <c r="C18" s="94"/>
      <c r="D18" s="94"/>
      <c r="E18" s="94"/>
      <c r="F18" s="94"/>
      <c r="G18" s="94"/>
      <c r="H18" s="94" t="s">
        <v>337</v>
      </c>
      <c r="I18" s="94"/>
      <c r="J18" s="94"/>
      <c r="K18" s="94"/>
      <c r="L18" s="94"/>
      <c r="M18" s="94"/>
      <c r="N18" s="94"/>
      <c r="O18" s="94"/>
      <c r="P18" s="94"/>
      <c r="Q18" s="94"/>
      <c r="R18" s="94"/>
    </row>
    <row r="19" spans="1:18" ht="33" customHeight="1" x14ac:dyDescent="0.25">
      <c r="A19" s="205" t="s">
        <v>27</v>
      </c>
      <c r="B19" s="205"/>
      <c r="C19" s="205"/>
      <c r="D19" s="205"/>
      <c r="E19" s="205"/>
      <c r="F19" s="205"/>
      <c r="G19" s="205"/>
      <c r="H19" s="205" t="s">
        <v>26</v>
      </c>
      <c r="I19" s="205"/>
      <c r="J19" s="205"/>
      <c r="K19" s="205"/>
      <c r="L19" s="205"/>
      <c r="M19" s="205"/>
      <c r="N19" s="205"/>
      <c r="O19" s="205"/>
      <c r="P19" s="205"/>
      <c r="Q19" s="205"/>
      <c r="R19" s="205"/>
    </row>
    <row r="20" spans="1:18" ht="33" customHeight="1" x14ac:dyDescent="0.25">
      <c r="A20" s="205"/>
      <c r="B20" s="205"/>
      <c r="C20" s="205"/>
      <c r="D20" s="205"/>
      <c r="E20" s="205"/>
      <c r="F20" s="205"/>
      <c r="G20" s="205"/>
      <c r="H20" s="207" t="s">
        <v>28</v>
      </c>
      <c r="I20" s="207"/>
      <c r="J20" s="207"/>
      <c r="K20" s="207" t="s">
        <v>30</v>
      </c>
      <c r="L20" s="207"/>
      <c r="M20" s="207"/>
      <c r="N20" s="207" t="s">
        <v>29</v>
      </c>
      <c r="O20" s="207"/>
      <c r="P20" s="207"/>
      <c r="Q20" s="206" t="s">
        <v>86</v>
      </c>
      <c r="R20" s="206" t="s">
        <v>133</v>
      </c>
    </row>
    <row r="21" spans="1:18" ht="30" customHeight="1" x14ac:dyDescent="0.25">
      <c r="A21" s="94" t="s">
        <v>336</v>
      </c>
      <c r="B21" s="94"/>
      <c r="C21" s="94"/>
      <c r="D21" s="94"/>
      <c r="E21" s="94"/>
      <c r="F21" s="94"/>
      <c r="G21" s="94"/>
      <c r="H21" s="94">
        <v>1</v>
      </c>
      <c r="I21" s="94"/>
      <c r="J21" s="94"/>
      <c r="K21" s="122"/>
      <c r="L21" s="122"/>
      <c r="M21" s="122"/>
      <c r="N21" s="91"/>
      <c r="O21" s="91"/>
      <c r="P21" s="91"/>
      <c r="Q21" s="88"/>
      <c r="R21" s="86"/>
    </row>
    <row r="22" spans="1:18" ht="30" customHeight="1" x14ac:dyDescent="0.25">
      <c r="A22" s="94" t="s">
        <v>335</v>
      </c>
      <c r="B22" s="94"/>
      <c r="C22" s="94"/>
      <c r="D22" s="94"/>
      <c r="E22" s="94"/>
      <c r="F22" s="94"/>
      <c r="G22" s="94"/>
      <c r="H22" s="94">
        <v>2</v>
      </c>
      <c r="I22" s="94"/>
      <c r="J22" s="94"/>
      <c r="K22" s="122"/>
      <c r="L22" s="122"/>
      <c r="M22" s="122"/>
      <c r="N22" s="91"/>
      <c r="O22" s="91"/>
      <c r="P22" s="91"/>
      <c r="Q22" s="88"/>
      <c r="R22" s="86"/>
    </row>
    <row r="23" spans="1:18" ht="30" customHeight="1" x14ac:dyDescent="0.25">
      <c r="A23" s="94">
        <v>3</v>
      </c>
      <c r="B23" s="94"/>
      <c r="C23" s="94"/>
      <c r="D23" s="94"/>
      <c r="E23" s="94"/>
      <c r="F23" s="94"/>
      <c r="G23" s="94"/>
      <c r="H23" s="94">
        <v>3</v>
      </c>
      <c r="I23" s="94"/>
      <c r="J23" s="94"/>
      <c r="K23" s="122"/>
      <c r="L23" s="122"/>
      <c r="M23" s="122"/>
      <c r="N23" s="91"/>
      <c r="O23" s="91"/>
      <c r="P23" s="91"/>
      <c r="Q23" s="88"/>
      <c r="R23" s="86"/>
    </row>
    <row r="24" spans="1:18" ht="30" customHeight="1" x14ac:dyDescent="0.25">
      <c r="A24" s="94">
        <v>4</v>
      </c>
      <c r="B24" s="94"/>
      <c r="C24" s="94"/>
      <c r="D24" s="94"/>
      <c r="E24" s="94"/>
      <c r="F24" s="94"/>
      <c r="G24" s="94"/>
      <c r="H24" s="94">
        <v>4</v>
      </c>
      <c r="I24" s="94"/>
      <c r="J24" s="94"/>
      <c r="K24" s="122"/>
      <c r="L24" s="122"/>
      <c r="M24" s="122"/>
      <c r="N24" s="91"/>
      <c r="O24" s="91"/>
      <c r="P24" s="91"/>
      <c r="Q24" s="88"/>
      <c r="R24" s="86"/>
    </row>
    <row r="25" spans="1:18" ht="65.099999999999994" customHeight="1" x14ac:dyDescent="0.25">
      <c r="A25" s="204" t="s">
        <v>320</v>
      </c>
      <c r="B25" s="101" t="s">
        <v>334</v>
      </c>
      <c r="C25" s="102"/>
      <c r="D25" s="102"/>
      <c r="E25" s="102"/>
      <c r="F25" s="102"/>
      <c r="G25" s="102"/>
      <c r="H25" s="102"/>
      <c r="I25" s="102"/>
      <c r="J25" s="102"/>
      <c r="K25" s="102"/>
      <c r="L25" s="102"/>
      <c r="M25" s="102"/>
      <c r="N25" s="102"/>
      <c r="O25" s="102"/>
      <c r="P25" s="102"/>
      <c r="Q25" s="102"/>
      <c r="R25" s="103"/>
    </row>
    <row r="26" spans="1:18" ht="34.5" customHeight="1" x14ac:dyDescent="0.25">
      <c r="A26" s="205" t="s">
        <v>51</v>
      </c>
      <c r="B26" s="205"/>
      <c r="C26" s="205"/>
      <c r="D26" s="205"/>
      <c r="E26" s="205"/>
      <c r="F26" s="205"/>
      <c r="G26" s="205"/>
      <c r="H26" s="205"/>
      <c r="I26" s="205"/>
      <c r="J26" s="205"/>
      <c r="K26" s="205"/>
      <c r="L26" s="205"/>
      <c r="M26" s="205"/>
      <c r="N26" s="205"/>
      <c r="O26" s="205"/>
      <c r="P26" s="205"/>
      <c r="Q26" s="205"/>
      <c r="R26" s="205"/>
    </row>
    <row r="27" spans="1:18" ht="60" customHeight="1" x14ac:dyDescent="0.25">
      <c r="A27" s="94" t="s">
        <v>333</v>
      </c>
      <c r="B27" s="94"/>
      <c r="C27" s="94"/>
      <c r="D27" s="94"/>
      <c r="E27" s="94"/>
      <c r="F27" s="94"/>
      <c r="G27" s="94"/>
      <c r="H27" s="94"/>
      <c r="I27" s="94"/>
      <c r="J27" s="94"/>
      <c r="K27" s="94"/>
      <c r="L27" s="94"/>
      <c r="M27" s="94"/>
      <c r="N27" s="94"/>
      <c r="O27" s="94"/>
      <c r="P27" s="94"/>
      <c r="Q27" s="94"/>
      <c r="R27" s="94"/>
    </row>
    <row r="28" spans="1:18" ht="20.100000000000001" customHeight="1" x14ac:dyDescent="0.25">
      <c r="A28" s="204" t="s">
        <v>35</v>
      </c>
      <c r="B28" s="158">
        <v>45188</v>
      </c>
      <c r="C28" s="158"/>
      <c r="D28" s="158"/>
      <c r="E28" s="158"/>
      <c r="F28" s="204" t="s">
        <v>36</v>
      </c>
      <c r="G28" s="57">
        <v>45212</v>
      </c>
      <c r="H28" s="204" t="s">
        <v>37</v>
      </c>
      <c r="I28" s="94" t="s">
        <v>317</v>
      </c>
      <c r="J28" s="94"/>
      <c r="K28" s="94"/>
      <c r="L28" s="94"/>
      <c r="M28" s="94"/>
      <c r="N28" s="94"/>
      <c r="O28" s="94"/>
      <c r="P28" s="94"/>
      <c r="Q28" s="94"/>
      <c r="R28" s="94"/>
    </row>
  </sheetData>
  <mergeCells count="57">
    <mergeCell ref="K24:M24"/>
    <mergeCell ref="N24:P24"/>
    <mergeCell ref="B25:R25"/>
    <mergeCell ref="A26:R26"/>
    <mergeCell ref="A27:R27"/>
    <mergeCell ref="B28:E28"/>
    <mergeCell ref="I28:R28"/>
    <mergeCell ref="A23:G23"/>
    <mergeCell ref="H23:J23"/>
    <mergeCell ref="K23:M23"/>
    <mergeCell ref="N23:P23"/>
    <mergeCell ref="A24:G24"/>
    <mergeCell ref="H24:J24"/>
    <mergeCell ref="A21:G21"/>
    <mergeCell ref="H21:J21"/>
    <mergeCell ref="K21:M21"/>
    <mergeCell ref="N21:P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A5:A6"/>
    <mergeCell ref="B5:B6"/>
    <mergeCell ref="C5:C6"/>
    <mergeCell ref="D5:D6"/>
    <mergeCell ref="E5:E6"/>
    <mergeCell ref="Q8:R8"/>
    <mergeCell ref="N4:Q4"/>
    <mergeCell ref="F5:G12"/>
    <mergeCell ref="H5:R5"/>
    <mergeCell ref="Q6:R6"/>
    <mergeCell ref="Q7:R7"/>
    <mergeCell ref="Q9:R9"/>
    <mergeCell ref="Q10:R10"/>
    <mergeCell ref="B11:E11"/>
    <mergeCell ref="Q11:R11"/>
    <mergeCell ref="B12:E12"/>
    <mergeCell ref="Q12:R12"/>
    <mergeCell ref="A1:R2"/>
    <mergeCell ref="B3:G3"/>
    <mergeCell ref="I3:M3"/>
    <mergeCell ref="N3:Q3"/>
    <mergeCell ref="B4:E4"/>
    <mergeCell ref="I4:M4"/>
  </mergeCells>
  <conditionalFormatting sqref="N21:P24">
    <cfRule type="colorScale" priority="7">
      <colorScale>
        <cfvo type="min"/>
        <cfvo type="percentile" val="50"/>
        <cfvo type="max"/>
        <color rgb="FFF8696B"/>
        <color rgb="FFFFEB84"/>
        <color rgb="FF63BE7B"/>
      </colorScale>
    </cfRule>
  </conditionalFormatting>
  <conditionalFormatting sqref="N21:P24">
    <cfRule type="containsText" dxfId="119" priority="2" operator="containsText" text="Overdue">
      <formula>NOT(ISERROR(SEARCH("Overdue",N21)))</formula>
    </cfRule>
  </conditionalFormatting>
  <conditionalFormatting sqref="N23:P23">
    <cfRule type="containsText" dxfId="118" priority="1" operator="containsText" text="Off Track">
      <formula>NOT(ISERROR(SEARCH("Off Track",N23)))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8B157D8F-60C2-44E6-A99E-F8E59A486021}">
            <xm:f>NOT(ISERROR(SEARCH('[System and Partnership - Board Assurance Framework.xlsx]Lists'!#REF!,N21)))</xm:f>
            <xm:f>'[System and Partnership - Board Assurance Framework.xlsx]Lists'!#REF!</xm:f>
            <x14:dxf>
              <fill>
                <patternFill patternType="gray0625">
                  <bgColor theme="0" tint="-4.9989318521683403E-2"/>
                </patternFill>
              </fill>
            </x14:dxf>
          </x14:cfRule>
          <x14:cfRule type="containsText" priority="4" operator="containsText" id="{5863BA49-9012-4282-B3C5-0B83D11BEF61}">
            <xm:f>NOT(ISERROR(SEARCH('[System and Partnership - Board Assurance Framework.xlsx]Lists'!#REF!,N21)))</xm:f>
            <xm:f>'[System and Partnership - Board Assurance Framework.xlsx]Lists'!#REF!</xm:f>
            <x14:dxf>
              <fill>
                <patternFill>
                  <bgColor theme="5"/>
                </patternFill>
              </fill>
            </x14:dxf>
          </x14:cfRule>
          <x14:cfRule type="containsText" priority="5" operator="containsText" id="{CD499CBF-48BF-4476-9F65-15E6546FB8F5}">
            <xm:f>NOT(ISERROR(SEARCH('[System and Partnership - Board Assurance Framework.xlsx]Lists'!#REF!,N21)))</xm:f>
            <xm:f>'[System and Partnership - Board Assurance Framework.xlsx]Lists'!#REF!</xm:f>
            <x14:dxf>
              <fill>
                <patternFill>
                  <bgColor theme="0" tint="-0.14996795556505021"/>
                </patternFill>
              </fill>
            </x14:dxf>
          </x14:cfRule>
          <x14:cfRule type="containsText" priority="6" operator="containsText" id="{C1317611-F6F5-495E-94DB-2208D9F1CDB2}">
            <xm:f>NOT(ISERROR(SEARCH('[System and Partnership - Board Assurance Framework.xlsx]Lists'!#REF!,N21)))</xm:f>
            <xm:f>'[System and Partnership - Board Assurance Framework.xlsx]Lists'!#REF!</xm:f>
            <x14:dxf>
              <font>
                <color rgb="FF006100"/>
              </font>
              <fill>
                <patternFill>
                  <bgColor rgb="FFC6EFCE"/>
                </patternFill>
              </fill>
            </x14:dxf>
          </x14:cfRule>
          <xm:sqref>N21:P24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Framework\[System and Partnership - Board Assurance Framework.xlsx]Lists'!#REF!</xm:f>
          </x14:formula1>
          <xm:sqref>B12:E12</xm:sqref>
        </x14:dataValidation>
        <x14:dataValidation type="list" allowBlank="1" showInputMessage="1" showErrorMessage="1">
          <x14:formula1>
            <xm:f>'S:\Board Assurance Framework\[System and Partnership - Board Assurance Framework.xlsx]Lists'!#REF!</xm:f>
          </x14:formula1>
          <xm:sqref>B11:E11</xm:sqref>
        </x14:dataValidation>
        <x14:dataValidation type="list" allowBlank="1" showInputMessage="1" showErrorMessage="1">
          <x14:formula1>
            <xm:f>'S:\Board Assurance Framework\[System and Partnership - Board Assurance Framework.xlsx]Lists'!#REF!</xm:f>
          </x14:formula1>
          <xm:sqref>E7:E10</xm:sqref>
        </x14:dataValidation>
        <x14:dataValidation type="list" allowBlank="1" showInputMessage="1" showErrorMessage="1">
          <x14:formula1>
            <xm:f>'S:\Board Assurance Framework\[System and Partnership - Board Assurance Framework.xlsx]Lists'!#REF!</xm:f>
          </x14:formula1>
          <xm:sqref>N21:P24</xm:sqref>
        </x14:dataValidation>
        <x14:dataValidation type="list" allowBlank="1" showInputMessage="1" showErrorMessage="1">
          <x14:formula1>
            <xm:f>'S:\Board Assurance Framework\[System and Partnership - Board Assurance Framework.xlsx]Lists'!#REF!</xm:f>
          </x14:formula1>
          <xm:sqref>B7:C10</xm:sqref>
        </x14:dataValidation>
        <x14:dataValidation type="list" allowBlank="1" showInputMessage="1" showErrorMessage="1">
          <x14:formula1>
            <xm:f>'S:\Board Assurance Framework\[System and Partnership - Board Assurance Framework.xlsx]Lists'!#REF!</xm:f>
          </x14:formula1>
          <xm:sqref>B4:E4</xm:sqref>
        </x14:dataValidation>
        <x14:dataValidation type="list" allowBlank="1" showInputMessage="1" showErrorMessage="1">
          <x14:formula1>
            <xm:f>'S:\Board Assurance Framework\[System and Partnership - Board Assurance Framework.xlsx]Lists'!#REF!</xm:f>
          </x14:formula1>
          <xm:sqref>I4:M4</xm:sqref>
        </x14:dataValidation>
        <x14:dataValidation type="list" allowBlank="1" showInputMessage="1" showErrorMessage="1">
          <x14:formula1>
            <xm:f>'S:\Board Assurance Framework\[System and Partnership - Board Assurance Framework.xlsx]Lists'!#REF!</xm:f>
          </x14:formula1>
          <xm:sqref>R4</xm:sqref>
        </x14:dataValidation>
        <x14:dataValidation type="list" allowBlank="1" showInputMessage="1" showErrorMessage="1">
          <x14:formula1>
            <xm:f>'S:\Board Assurance Framework\[System and Partnership - Board Assurance Framework.xlsx]Lists'!#REF!</xm:f>
          </x14:formula1>
          <xm:sqref>I3:M3</xm:sqref>
        </x14:dataValidation>
        <x14:dataValidation type="list" allowBlank="1" showInputMessage="1" showErrorMessage="1">
          <x14:formula1>
            <xm:f>'S:\Board Assurance Framework\[System and Partnership - Board Assurance Framework.xlsx]Lists'!#REF!</xm:f>
          </x14:formula1>
          <xm:sqref>R3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28"/>
  <sheetViews>
    <sheetView topLeftCell="A4" zoomScaleNormal="100" workbookViewId="0">
      <selection activeCell="Q11" sqref="Q11:R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332</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04" t="s">
        <v>0</v>
      </c>
      <c r="B3" s="94" t="s">
        <v>331</v>
      </c>
      <c r="C3" s="94"/>
      <c r="D3" s="94"/>
      <c r="E3" s="94"/>
      <c r="F3" s="94"/>
      <c r="G3" s="94"/>
      <c r="H3" s="204" t="s">
        <v>1</v>
      </c>
      <c r="I3" s="94" t="s">
        <v>98</v>
      </c>
      <c r="J3" s="94"/>
      <c r="K3" s="94"/>
      <c r="L3" s="94"/>
      <c r="M3" s="94"/>
      <c r="N3" s="205" t="s">
        <v>2</v>
      </c>
      <c r="O3" s="205"/>
      <c r="P3" s="205"/>
      <c r="Q3" s="205"/>
      <c r="R3" s="82" t="s">
        <v>97</v>
      </c>
    </row>
    <row r="4" spans="1:18" ht="65.099999999999994" customHeight="1" x14ac:dyDescent="0.25">
      <c r="A4" s="204" t="s">
        <v>3</v>
      </c>
      <c r="B4" s="94" t="s">
        <v>65</v>
      </c>
      <c r="C4" s="94"/>
      <c r="D4" s="94"/>
      <c r="E4" s="94"/>
      <c r="F4" s="204" t="s">
        <v>4</v>
      </c>
      <c r="G4" s="82" t="s">
        <v>356</v>
      </c>
      <c r="H4" s="204" t="s">
        <v>112</v>
      </c>
      <c r="I4" s="94" t="s">
        <v>106</v>
      </c>
      <c r="J4" s="94"/>
      <c r="K4" s="94"/>
      <c r="L4" s="94"/>
      <c r="M4" s="94"/>
      <c r="N4" s="205" t="s">
        <v>5</v>
      </c>
      <c r="O4" s="205"/>
      <c r="P4" s="205"/>
      <c r="Q4" s="205"/>
      <c r="R4" s="82" t="s">
        <v>39</v>
      </c>
    </row>
    <row r="5" spans="1:18" ht="52.5" customHeight="1" x14ac:dyDescent="0.25">
      <c r="A5" s="205" t="s">
        <v>6</v>
      </c>
      <c r="B5" s="208" t="s">
        <v>7</v>
      </c>
      <c r="C5" s="208" t="s">
        <v>8</v>
      </c>
      <c r="D5" s="208" t="s">
        <v>9</v>
      </c>
      <c r="E5" s="208" t="s">
        <v>10</v>
      </c>
      <c r="F5" s="91"/>
      <c r="G5" s="91"/>
      <c r="H5" s="205" t="s">
        <v>21</v>
      </c>
      <c r="I5" s="205"/>
      <c r="J5" s="205"/>
      <c r="K5" s="205"/>
      <c r="L5" s="205"/>
      <c r="M5" s="205"/>
      <c r="N5" s="205"/>
      <c r="O5" s="205"/>
      <c r="P5" s="205"/>
      <c r="Q5" s="205"/>
      <c r="R5" s="205"/>
    </row>
    <row r="6" spans="1:18" ht="41.25" customHeight="1" x14ac:dyDescent="0.25">
      <c r="A6" s="205"/>
      <c r="B6" s="208"/>
      <c r="C6" s="208"/>
      <c r="D6" s="208"/>
      <c r="E6" s="208"/>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204" t="s">
        <v>22</v>
      </c>
      <c r="B7" s="26">
        <v>3</v>
      </c>
      <c r="C7" s="39">
        <v>4</v>
      </c>
      <c r="D7" s="38">
        <f>SUM(B7*C7)</f>
        <v>12</v>
      </c>
      <c r="E7" s="13"/>
      <c r="F7" s="91"/>
      <c r="G7" s="91"/>
      <c r="H7" s="89" t="s">
        <v>355</v>
      </c>
      <c r="I7" s="215">
        <v>7</v>
      </c>
      <c r="J7" s="214">
        <v>269.32</v>
      </c>
      <c r="K7" s="214">
        <v>264.06</v>
      </c>
      <c r="L7" s="214">
        <v>280.25</v>
      </c>
      <c r="M7" s="86">
        <v>303.24</v>
      </c>
      <c r="N7" s="86">
        <v>311.70999999999998</v>
      </c>
      <c r="O7" s="86">
        <v>316.19</v>
      </c>
      <c r="P7" s="198">
        <f>AVERAGE(L7:O7)</f>
        <v>302.84750000000003</v>
      </c>
      <c r="Q7" s="91"/>
      <c r="R7" s="91"/>
    </row>
    <row r="8" spans="1:18" ht="42" customHeight="1" x14ac:dyDescent="0.25">
      <c r="A8" s="204" t="s">
        <v>134</v>
      </c>
      <c r="B8" s="26">
        <v>3</v>
      </c>
      <c r="C8" s="39">
        <v>4</v>
      </c>
      <c r="D8" s="38">
        <f>SUM(B8*C8)</f>
        <v>12</v>
      </c>
      <c r="E8" s="13" t="s">
        <v>42</v>
      </c>
      <c r="F8" s="91"/>
      <c r="G8" s="91"/>
      <c r="H8" s="82" t="s">
        <v>354</v>
      </c>
      <c r="I8" s="215">
        <v>0</v>
      </c>
      <c r="J8" s="214">
        <v>2</v>
      </c>
      <c r="K8" s="214">
        <v>2</v>
      </c>
      <c r="L8" s="214">
        <v>3</v>
      </c>
      <c r="M8" s="213">
        <v>1</v>
      </c>
      <c r="N8" s="213">
        <v>2</v>
      </c>
      <c r="O8" s="213">
        <v>3</v>
      </c>
      <c r="P8" s="198">
        <f>AVERAGE(L8:O8)</f>
        <v>2.25</v>
      </c>
      <c r="Q8" s="116"/>
      <c r="R8" s="118"/>
    </row>
    <row r="9" spans="1:18" ht="42" customHeight="1" x14ac:dyDescent="0.25">
      <c r="A9" s="204" t="s">
        <v>20</v>
      </c>
      <c r="B9" s="26">
        <v>3</v>
      </c>
      <c r="C9" s="39">
        <v>4</v>
      </c>
      <c r="D9" s="38">
        <f>SUM(B9*C9)</f>
        <v>12</v>
      </c>
      <c r="E9" s="13" t="s">
        <v>42</v>
      </c>
      <c r="F9" s="91"/>
      <c r="G9" s="91"/>
      <c r="H9" s="82" t="s">
        <v>353</v>
      </c>
      <c r="I9" s="162">
        <v>0</v>
      </c>
      <c r="J9" s="86">
        <v>131</v>
      </c>
      <c r="K9" s="86">
        <v>106</v>
      </c>
      <c r="L9" s="86">
        <v>190</v>
      </c>
      <c r="M9" s="86">
        <v>344</v>
      </c>
      <c r="N9" s="86">
        <v>387</v>
      </c>
      <c r="O9" s="86">
        <v>572</v>
      </c>
      <c r="P9" s="198">
        <f>AVERAGE(L9:O9)</f>
        <v>373.25</v>
      </c>
      <c r="Q9" s="91"/>
      <c r="R9" s="91"/>
    </row>
    <row r="10" spans="1:18" ht="42" customHeight="1" x14ac:dyDescent="0.25">
      <c r="A10" s="204" t="s">
        <v>11</v>
      </c>
      <c r="B10" s="40">
        <v>1</v>
      </c>
      <c r="C10" s="39">
        <v>4</v>
      </c>
      <c r="D10" s="32">
        <f>SUM(B10*C10)</f>
        <v>4</v>
      </c>
      <c r="E10" s="13"/>
      <c r="F10" s="91"/>
      <c r="G10" s="91"/>
      <c r="H10" s="82" t="s">
        <v>352</v>
      </c>
      <c r="I10" s="194">
        <v>0.4</v>
      </c>
      <c r="J10" s="212">
        <v>0.18</v>
      </c>
      <c r="K10" s="212">
        <v>0.18</v>
      </c>
      <c r="L10" s="212">
        <v>0.19500000000000001</v>
      </c>
      <c r="M10" s="186">
        <v>0.17199999999999999</v>
      </c>
      <c r="N10" s="186">
        <v>0.17399999999999999</v>
      </c>
      <c r="O10" s="186">
        <v>0.17</v>
      </c>
      <c r="P10" s="192">
        <f>AVERAGE(L10:O10)</f>
        <v>0.17774999999999999</v>
      </c>
      <c r="Q10" s="91"/>
      <c r="R10" s="91"/>
    </row>
    <row r="11" spans="1:18" ht="42" customHeight="1" x14ac:dyDescent="0.25">
      <c r="A11" s="204" t="s">
        <v>12</v>
      </c>
      <c r="B11" s="127" t="s">
        <v>49</v>
      </c>
      <c r="C11" s="127"/>
      <c r="D11" s="127"/>
      <c r="E11" s="127"/>
      <c r="F11" s="91"/>
      <c r="G11" s="91"/>
      <c r="H11" s="82" t="s">
        <v>351</v>
      </c>
      <c r="I11" s="194">
        <v>0.95</v>
      </c>
      <c r="J11" s="212">
        <v>0.755</v>
      </c>
      <c r="K11" s="212">
        <v>0.748</v>
      </c>
      <c r="L11" s="212">
        <v>0.73199999999999998</v>
      </c>
      <c r="M11" s="186">
        <v>0.71199999999999997</v>
      </c>
      <c r="N11" s="186">
        <v>0.73599999999999999</v>
      </c>
      <c r="O11" s="186">
        <v>0.746</v>
      </c>
      <c r="P11" s="192">
        <f>AVERAGE(L11:O11)</f>
        <v>0.73149999999999993</v>
      </c>
      <c r="Q11" s="91"/>
      <c r="R11" s="91"/>
    </row>
    <row r="12" spans="1:18" ht="42" customHeight="1" x14ac:dyDescent="0.25">
      <c r="A12" s="204" t="s">
        <v>13</v>
      </c>
      <c r="B12" s="163" t="s">
        <v>46</v>
      </c>
      <c r="C12" s="163"/>
      <c r="D12" s="163"/>
      <c r="E12" s="163"/>
      <c r="F12" s="91"/>
      <c r="G12" s="91"/>
      <c r="H12" s="82"/>
      <c r="I12" s="82"/>
      <c r="J12" s="82"/>
      <c r="K12" s="82"/>
      <c r="L12" s="82"/>
      <c r="M12" s="82"/>
      <c r="N12" s="82"/>
      <c r="O12" s="86"/>
      <c r="P12" s="82"/>
      <c r="Q12" s="91"/>
      <c r="R12" s="91"/>
    </row>
    <row r="13" spans="1:18" ht="35.1" customHeight="1" x14ac:dyDescent="0.25">
      <c r="A13" s="205" t="s">
        <v>14</v>
      </c>
      <c r="B13" s="205"/>
      <c r="C13" s="205"/>
      <c r="D13" s="205"/>
      <c r="E13" s="205"/>
      <c r="F13" s="205"/>
      <c r="G13" s="205"/>
      <c r="H13" s="205"/>
      <c r="I13" s="205"/>
      <c r="J13" s="205"/>
      <c r="K13" s="205"/>
      <c r="L13" s="205"/>
      <c r="M13" s="205"/>
      <c r="N13" s="205"/>
      <c r="O13" s="205"/>
      <c r="P13" s="205"/>
      <c r="Q13" s="205"/>
      <c r="R13" s="205"/>
    </row>
    <row r="14" spans="1:18" ht="60" customHeight="1" x14ac:dyDescent="0.25">
      <c r="A14" s="94" t="s">
        <v>350</v>
      </c>
      <c r="B14" s="94"/>
      <c r="C14" s="94"/>
      <c r="D14" s="94"/>
      <c r="E14" s="94"/>
      <c r="F14" s="94"/>
      <c r="G14" s="94"/>
      <c r="H14" s="94"/>
      <c r="I14" s="94"/>
      <c r="J14" s="94"/>
      <c r="K14" s="94"/>
      <c r="L14" s="94"/>
      <c r="M14" s="94"/>
      <c r="N14" s="94"/>
      <c r="O14" s="94"/>
      <c r="P14" s="94"/>
      <c r="Q14" s="94"/>
      <c r="R14" s="94"/>
    </row>
    <row r="15" spans="1:18" ht="34.5" customHeight="1" x14ac:dyDescent="0.25">
      <c r="A15" s="205" t="s">
        <v>23</v>
      </c>
      <c r="B15" s="205"/>
      <c r="C15" s="205"/>
      <c r="D15" s="205"/>
      <c r="E15" s="205"/>
      <c r="F15" s="205"/>
      <c r="G15" s="205"/>
      <c r="H15" s="205"/>
      <c r="I15" s="205"/>
      <c r="J15" s="205"/>
      <c r="K15" s="205"/>
      <c r="L15" s="205"/>
      <c r="M15" s="205"/>
      <c r="N15" s="205"/>
      <c r="O15" s="205"/>
      <c r="P15" s="205"/>
      <c r="Q15" s="205"/>
      <c r="R15" s="205"/>
    </row>
    <row r="16" spans="1:18" ht="60" customHeight="1" x14ac:dyDescent="0.25">
      <c r="A16" s="94" t="s">
        <v>349</v>
      </c>
      <c r="B16" s="94"/>
      <c r="C16" s="94"/>
      <c r="D16" s="94"/>
      <c r="E16" s="94"/>
      <c r="F16" s="94"/>
      <c r="G16" s="94"/>
      <c r="H16" s="94"/>
      <c r="I16" s="94"/>
      <c r="J16" s="94"/>
      <c r="K16" s="94"/>
      <c r="L16" s="94"/>
      <c r="M16" s="94"/>
      <c r="N16" s="94"/>
      <c r="O16" s="94"/>
      <c r="P16" s="94"/>
      <c r="Q16" s="94"/>
      <c r="R16" s="94"/>
    </row>
    <row r="17" spans="1:18" ht="34.5" customHeight="1" x14ac:dyDescent="0.25">
      <c r="A17" s="205" t="s">
        <v>24</v>
      </c>
      <c r="B17" s="205"/>
      <c r="C17" s="205"/>
      <c r="D17" s="205"/>
      <c r="E17" s="205"/>
      <c r="F17" s="205"/>
      <c r="G17" s="205"/>
      <c r="H17" s="205" t="s">
        <v>25</v>
      </c>
      <c r="I17" s="205"/>
      <c r="J17" s="205"/>
      <c r="K17" s="205"/>
      <c r="L17" s="205"/>
      <c r="M17" s="205"/>
      <c r="N17" s="205"/>
      <c r="O17" s="205"/>
      <c r="P17" s="205"/>
      <c r="Q17" s="205"/>
      <c r="R17" s="205"/>
    </row>
    <row r="18" spans="1:18" ht="137.25" customHeight="1" x14ac:dyDescent="0.25">
      <c r="A18" s="94" t="s">
        <v>348</v>
      </c>
      <c r="B18" s="94"/>
      <c r="C18" s="94"/>
      <c r="D18" s="94"/>
      <c r="E18" s="94"/>
      <c r="F18" s="94"/>
      <c r="G18" s="94"/>
      <c r="H18" s="94" t="s">
        <v>347</v>
      </c>
      <c r="I18" s="94"/>
      <c r="J18" s="94"/>
      <c r="K18" s="94"/>
      <c r="L18" s="94"/>
      <c r="M18" s="94"/>
      <c r="N18" s="94"/>
      <c r="O18" s="94"/>
      <c r="P18" s="94"/>
      <c r="Q18" s="94"/>
      <c r="R18" s="94"/>
    </row>
    <row r="19" spans="1:18" ht="33" customHeight="1" x14ac:dyDescent="0.25">
      <c r="A19" s="205" t="s">
        <v>27</v>
      </c>
      <c r="B19" s="205"/>
      <c r="C19" s="205"/>
      <c r="D19" s="205"/>
      <c r="E19" s="205"/>
      <c r="F19" s="205"/>
      <c r="G19" s="205"/>
      <c r="H19" s="205" t="s">
        <v>26</v>
      </c>
      <c r="I19" s="205"/>
      <c r="J19" s="205"/>
      <c r="K19" s="205"/>
      <c r="L19" s="205"/>
      <c r="M19" s="205"/>
      <c r="N19" s="205"/>
      <c r="O19" s="205"/>
      <c r="P19" s="205"/>
      <c r="Q19" s="205"/>
      <c r="R19" s="205"/>
    </row>
    <row r="20" spans="1:18" ht="33" customHeight="1" x14ac:dyDescent="0.25">
      <c r="A20" s="205"/>
      <c r="B20" s="205"/>
      <c r="C20" s="205"/>
      <c r="D20" s="205"/>
      <c r="E20" s="205"/>
      <c r="F20" s="205"/>
      <c r="G20" s="205"/>
      <c r="H20" s="207" t="s">
        <v>28</v>
      </c>
      <c r="I20" s="207"/>
      <c r="J20" s="207"/>
      <c r="K20" s="207" t="s">
        <v>30</v>
      </c>
      <c r="L20" s="207"/>
      <c r="M20" s="207"/>
      <c r="N20" s="207" t="s">
        <v>29</v>
      </c>
      <c r="O20" s="207"/>
      <c r="P20" s="207"/>
      <c r="Q20" s="206" t="s">
        <v>86</v>
      </c>
      <c r="R20" s="206" t="s">
        <v>133</v>
      </c>
    </row>
    <row r="21" spans="1:18" ht="30" customHeight="1" x14ac:dyDescent="0.25">
      <c r="A21" s="94" t="s">
        <v>346</v>
      </c>
      <c r="B21" s="94"/>
      <c r="C21" s="94"/>
      <c r="D21" s="94"/>
      <c r="E21" s="94"/>
      <c r="F21" s="94"/>
      <c r="G21" s="94"/>
      <c r="H21" s="94" t="s">
        <v>345</v>
      </c>
      <c r="I21" s="94"/>
      <c r="J21" s="94"/>
      <c r="K21" s="122">
        <v>44651</v>
      </c>
      <c r="L21" s="122"/>
      <c r="M21" s="122"/>
      <c r="N21" s="91" t="s">
        <v>33</v>
      </c>
      <c r="O21" s="91"/>
      <c r="P21" s="91"/>
      <c r="Q21" s="211" t="s">
        <v>344</v>
      </c>
      <c r="R21" s="86"/>
    </row>
    <row r="22" spans="1:18" ht="30" customHeight="1" x14ac:dyDescent="0.25">
      <c r="A22" s="94">
        <v>2</v>
      </c>
      <c r="B22" s="94"/>
      <c r="C22" s="94"/>
      <c r="D22" s="94"/>
      <c r="E22" s="94"/>
      <c r="F22" s="94"/>
      <c r="G22" s="94"/>
      <c r="H22" s="94">
        <v>2</v>
      </c>
      <c r="I22" s="94"/>
      <c r="J22" s="94"/>
      <c r="K22" s="122"/>
      <c r="L22" s="122"/>
      <c r="M22" s="122"/>
      <c r="N22" s="91"/>
      <c r="O22" s="91"/>
      <c r="P22" s="91"/>
      <c r="Q22" s="210"/>
      <c r="R22" s="86"/>
    </row>
    <row r="23" spans="1:18" ht="30" customHeight="1" x14ac:dyDescent="0.25">
      <c r="A23" s="94">
        <v>3</v>
      </c>
      <c r="B23" s="94"/>
      <c r="C23" s="94"/>
      <c r="D23" s="94"/>
      <c r="E23" s="94"/>
      <c r="F23" s="94"/>
      <c r="G23" s="94"/>
      <c r="H23" s="94">
        <v>3</v>
      </c>
      <c r="I23" s="94"/>
      <c r="J23" s="94"/>
      <c r="K23" s="122"/>
      <c r="L23" s="122"/>
      <c r="M23" s="122"/>
      <c r="N23" s="91"/>
      <c r="O23" s="91"/>
      <c r="P23" s="91"/>
      <c r="Q23" s="210"/>
      <c r="R23" s="86"/>
    </row>
    <row r="24" spans="1:18" ht="30" customHeight="1" x14ac:dyDescent="0.25">
      <c r="A24" s="94">
        <v>4</v>
      </c>
      <c r="B24" s="94"/>
      <c r="C24" s="94"/>
      <c r="D24" s="94"/>
      <c r="E24" s="94"/>
      <c r="F24" s="94"/>
      <c r="G24" s="94"/>
      <c r="H24" s="94">
        <v>4</v>
      </c>
      <c r="I24" s="94"/>
      <c r="J24" s="94"/>
      <c r="K24" s="122"/>
      <c r="L24" s="122"/>
      <c r="M24" s="122"/>
      <c r="N24" s="91"/>
      <c r="O24" s="91"/>
      <c r="P24" s="91"/>
      <c r="Q24" s="209"/>
      <c r="R24" s="86"/>
    </row>
    <row r="25" spans="1:18" ht="65.099999999999994" customHeight="1" x14ac:dyDescent="0.25">
      <c r="A25" s="204" t="s">
        <v>320</v>
      </c>
      <c r="B25" s="101" t="s">
        <v>343</v>
      </c>
      <c r="C25" s="102"/>
      <c r="D25" s="102"/>
      <c r="E25" s="102"/>
      <c r="F25" s="102"/>
      <c r="G25" s="102"/>
      <c r="H25" s="102"/>
      <c r="I25" s="102"/>
      <c r="J25" s="102"/>
      <c r="K25" s="102"/>
      <c r="L25" s="102"/>
      <c r="M25" s="102"/>
      <c r="N25" s="102"/>
      <c r="O25" s="102"/>
      <c r="P25" s="102"/>
      <c r="Q25" s="102"/>
      <c r="R25" s="103"/>
    </row>
    <row r="26" spans="1:18" ht="34.5" customHeight="1" x14ac:dyDescent="0.25">
      <c r="A26" s="205" t="s">
        <v>51</v>
      </c>
      <c r="B26" s="205"/>
      <c r="C26" s="205"/>
      <c r="D26" s="205"/>
      <c r="E26" s="205"/>
      <c r="F26" s="205"/>
      <c r="G26" s="205"/>
      <c r="H26" s="205"/>
      <c r="I26" s="205"/>
      <c r="J26" s="205"/>
      <c r="K26" s="205"/>
      <c r="L26" s="205"/>
      <c r="M26" s="205"/>
      <c r="N26" s="205"/>
      <c r="O26" s="205"/>
      <c r="P26" s="205"/>
      <c r="Q26" s="205"/>
      <c r="R26" s="205"/>
    </row>
    <row r="27" spans="1:18" ht="60" customHeight="1" x14ac:dyDescent="0.25">
      <c r="A27" s="94"/>
      <c r="B27" s="94"/>
      <c r="C27" s="94"/>
      <c r="D27" s="94"/>
      <c r="E27" s="94"/>
      <c r="F27" s="94"/>
      <c r="G27" s="94"/>
      <c r="H27" s="94"/>
      <c r="I27" s="94"/>
      <c r="J27" s="94"/>
      <c r="K27" s="94"/>
      <c r="L27" s="94"/>
      <c r="M27" s="94"/>
      <c r="N27" s="94"/>
      <c r="O27" s="94"/>
      <c r="P27" s="94"/>
      <c r="Q27" s="94"/>
      <c r="R27" s="94"/>
    </row>
    <row r="28" spans="1:18" ht="20.100000000000001" customHeight="1" x14ac:dyDescent="0.25">
      <c r="A28" s="204" t="s">
        <v>35</v>
      </c>
      <c r="B28" s="158">
        <v>45188</v>
      </c>
      <c r="C28" s="158"/>
      <c r="D28" s="158"/>
      <c r="E28" s="158"/>
      <c r="F28" s="204" t="s">
        <v>36</v>
      </c>
      <c r="G28" s="57">
        <v>45212</v>
      </c>
      <c r="H28" s="204" t="s">
        <v>37</v>
      </c>
      <c r="I28" s="94" t="s">
        <v>317</v>
      </c>
      <c r="J28" s="94"/>
      <c r="K28" s="94"/>
      <c r="L28" s="94"/>
      <c r="M28" s="94"/>
      <c r="N28" s="94"/>
      <c r="O28" s="94"/>
      <c r="P28" s="94"/>
      <c r="Q28" s="94"/>
      <c r="R28" s="94"/>
    </row>
  </sheetData>
  <mergeCells count="58">
    <mergeCell ref="H24:J24"/>
    <mergeCell ref="K24:M24"/>
    <mergeCell ref="N24:P24"/>
    <mergeCell ref="Q21:Q24"/>
    <mergeCell ref="A21:G21"/>
    <mergeCell ref="H21:J21"/>
    <mergeCell ref="Q8:R8"/>
    <mergeCell ref="A26:R26"/>
    <mergeCell ref="A27:R27"/>
    <mergeCell ref="B28:E28"/>
    <mergeCell ref="I28:R28"/>
    <mergeCell ref="A23:G23"/>
    <mergeCell ref="H23:J23"/>
    <mergeCell ref="K23:M23"/>
    <mergeCell ref="N23:P23"/>
    <mergeCell ref="A24:G24"/>
    <mergeCell ref="K21:M21"/>
    <mergeCell ref="N21:P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Q9:R9"/>
    <mergeCell ref="Q10:R10"/>
    <mergeCell ref="B11:E11"/>
    <mergeCell ref="Q11:R11"/>
    <mergeCell ref="B12:E12"/>
    <mergeCell ref="Q12:R12"/>
    <mergeCell ref="B25:R25"/>
    <mergeCell ref="A5:A6"/>
    <mergeCell ref="B5:B6"/>
    <mergeCell ref="C5:C6"/>
    <mergeCell ref="D5:D6"/>
    <mergeCell ref="E5:E6"/>
    <mergeCell ref="F5:G12"/>
    <mergeCell ref="H5:R5"/>
    <mergeCell ref="Q6:R6"/>
    <mergeCell ref="Q7:R7"/>
    <mergeCell ref="A1:R2"/>
    <mergeCell ref="B3:G3"/>
    <mergeCell ref="I3:M3"/>
    <mergeCell ref="N3:Q3"/>
    <mergeCell ref="B4:E4"/>
    <mergeCell ref="I4:M4"/>
    <mergeCell ref="N4:Q4"/>
  </mergeCells>
  <conditionalFormatting sqref="N21:P24">
    <cfRule type="colorScale" priority="7">
      <colorScale>
        <cfvo type="min"/>
        <cfvo type="percentile" val="50"/>
        <cfvo type="max"/>
        <color rgb="FFF8696B"/>
        <color rgb="FFFFEB84"/>
        <color rgb="FF63BE7B"/>
      </colorScale>
    </cfRule>
  </conditionalFormatting>
  <conditionalFormatting sqref="N21:P24">
    <cfRule type="containsText" dxfId="113" priority="2" operator="containsText" text="Overdue">
      <formula>NOT(ISERROR(SEARCH("Overdue",N21)))</formula>
    </cfRule>
  </conditionalFormatting>
  <conditionalFormatting sqref="N23:P23">
    <cfRule type="containsText" dxfId="112" priority="1" operator="containsText" text="Off Track">
      <formula>NOT(ISERROR(SEARCH("Off Track",N23)))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0ADDE595-B451-42D8-B30F-BEFA5EE3C06D}">
            <xm:f>NOT(ISERROR(SEARCH('[System and Partnership - Board Assurance Framework.xlsx]Lists'!#REF!,N21)))</xm:f>
            <xm:f>'[System and Partnership - Board Assurance Framework.xlsx]Lists'!#REF!</xm:f>
            <x14:dxf>
              <fill>
                <patternFill patternType="gray0625">
                  <bgColor theme="0" tint="-4.9989318521683403E-2"/>
                </patternFill>
              </fill>
            </x14:dxf>
          </x14:cfRule>
          <x14:cfRule type="containsText" priority="4" operator="containsText" id="{51D0669A-7C72-4A6D-8525-ADE303429A3A}">
            <xm:f>NOT(ISERROR(SEARCH('[System and Partnership - Board Assurance Framework.xlsx]Lists'!#REF!,N21)))</xm:f>
            <xm:f>'[System and Partnership - Board Assurance Framework.xlsx]Lists'!#REF!</xm:f>
            <x14:dxf>
              <fill>
                <patternFill>
                  <bgColor theme="5"/>
                </patternFill>
              </fill>
            </x14:dxf>
          </x14:cfRule>
          <x14:cfRule type="containsText" priority="5" operator="containsText" id="{0B6A350A-943E-4CB4-B3D5-08E1A1374151}">
            <xm:f>NOT(ISERROR(SEARCH('[System and Partnership - Board Assurance Framework.xlsx]Lists'!#REF!,N21)))</xm:f>
            <xm:f>'[System and Partnership - Board Assurance Framework.xlsx]Lists'!#REF!</xm:f>
            <x14:dxf>
              <fill>
                <patternFill>
                  <bgColor theme="0" tint="-0.14996795556505021"/>
                </patternFill>
              </fill>
            </x14:dxf>
          </x14:cfRule>
          <x14:cfRule type="containsText" priority="6" operator="containsText" id="{04FC120B-9762-4CAB-AFAF-22BFD2548E37}">
            <xm:f>NOT(ISERROR(SEARCH('[System and Partnership - Board Assurance Framework.xlsx]Lists'!#REF!,N21)))</xm:f>
            <xm:f>'[System and Partnership - Board Assurance Framework.xlsx]Lists'!#REF!</xm:f>
            <x14:dxf>
              <font>
                <color rgb="FF006100"/>
              </font>
              <fill>
                <patternFill>
                  <bgColor rgb="FFC6EFCE"/>
                </patternFill>
              </fill>
            </x14:dxf>
          </x14:cfRule>
          <xm:sqref>N21:P24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Framework\[System and Partnership - Board Assurance Framework.xlsx]Lists'!#REF!</xm:f>
          </x14:formula1>
          <xm:sqref>B12:E12</xm:sqref>
        </x14:dataValidation>
        <x14:dataValidation type="list" allowBlank="1" showInputMessage="1" showErrorMessage="1">
          <x14:formula1>
            <xm:f>'S:\Board Assurance Framework\[System and Partnership - Board Assurance Framework.xlsx]Lists'!#REF!</xm:f>
          </x14:formula1>
          <xm:sqref>B11:E11</xm:sqref>
        </x14:dataValidation>
        <x14:dataValidation type="list" allowBlank="1" showInputMessage="1" showErrorMessage="1">
          <x14:formula1>
            <xm:f>'S:\Board Assurance Framework\[System and Partnership - Board Assurance Framework.xlsx]Lists'!#REF!</xm:f>
          </x14:formula1>
          <xm:sqref>E7:E10</xm:sqref>
        </x14:dataValidation>
        <x14:dataValidation type="list" allowBlank="1" showInputMessage="1" showErrorMessage="1">
          <x14:formula1>
            <xm:f>'S:\Board Assurance Framework\[System and Partnership - Board Assurance Framework.xlsx]Lists'!#REF!</xm:f>
          </x14:formula1>
          <xm:sqref>N21:P24</xm:sqref>
        </x14:dataValidation>
        <x14:dataValidation type="list" allowBlank="1" showInputMessage="1" showErrorMessage="1">
          <x14:formula1>
            <xm:f>'S:\Board Assurance Framework\[System and Partnership - Board Assurance Framework.xlsx]Lists'!#REF!</xm:f>
          </x14:formula1>
          <xm:sqref>B7:C10</xm:sqref>
        </x14:dataValidation>
        <x14:dataValidation type="list" allowBlank="1" showInputMessage="1" showErrorMessage="1">
          <x14:formula1>
            <xm:f>'S:\Board Assurance Framework\[System and Partnership - Board Assurance Framework.xlsx]Lists'!#REF!</xm:f>
          </x14:formula1>
          <xm:sqref>B4:E4</xm:sqref>
        </x14:dataValidation>
        <x14:dataValidation type="list" allowBlank="1" showInputMessage="1" showErrorMessage="1">
          <x14:formula1>
            <xm:f>'S:\Board Assurance Framework\[System and Partnership - Board Assurance Framework.xlsx]Lists'!#REF!</xm:f>
          </x14:formula1>
          <xm:sqref>I4:M4</xm:sqref>
        </x14:dataValidation>
        <x14:dataValidation type="list" allowBlank="1" showInputMessage="1" showErrorMessage="1">
          <x14:formula1>
            <xm:f>'S:\Board Assurance Framework\[System and Partnership - Board Assurance Framework.xlsx]Lists'!#REF!</xm:f>
          </x14:formula1>
          <xm:sqref>R4</xm:sqref>
        </x14:dataValidation>
        <x14:dataValidation type="list" allowBlank="1" showInputMessage="1" showErrorMessage="1">
          <x14:formula1>
            <xm:f>'S:\Board Assurance Framework\[System and Partnership - Board Assurance Framework.xlsx]Lists'!#REF!</xm:f>
          </x14:formula1>
          <xm:sqref>I3:M3</xm:sqref>
        </x14:dataValidation>
        <x14:dataValidation type="list" allowBlank="1" showInputMessage="1" showErrorMessage="1">
          <x14:formula1>
            <xm:f>'S:\Board Assurance Framework\[System and Partnership - Board Assurance Framework.xlsx]Lists'!#REF!</xm:f>
          </x14:formula1>
          <xm:sqref>R3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28"/>
  <sheetViews>
    <sheetView topLeftCell="A4" zoomScaleNormal="100" workbookViewId="0">
      <selection activeCell="Q11" sqref="Q11:R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332</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45" customHeight="1" x14ac:dyDescent="0.25">
      <c r="A3" s="204" t="s">
        <v>0</v>
      </c>
      <c r="B3" s="94" t="s">
        <v>331</v>
      </c>
      <c r="C3" s="94"/>
      <c r="D3" s="94"/>
      <c r="E3" s="94"/>
      <c r="F3" s="94"/>
      <c r="G3" s="94"/>
      <c r="H3" s="204" t="s">
        <v>1</v>
      </c>
      <c r="I3" s="94" t="s">
        <v>98</v>
      </c>
      <c r="J3" s="94"/>
      <c r="K3" s="94"/>
      <c r="L3" s="94"/>
      <c r="M3" s="94"/>
      <c r="N3" s="205" t="s">
        <v>2</v>
      </c>
      <c r="O3" s="205"/>
      <c r="P3" s="205"/>
      <c r="Q3" s="205"/>
      <c r="R3" s="82" t="s">
        <v>97</v>
      </c>
    </row>
    <row r="4" spans="1:18" ht="117" customHeight="1" x14ac:dyDescent="0.25">
      <c r="A4" s="204" t="s">
        <v>3</v>
      </c>
      <c r="B4" s="94" t="s">
        <v>66</v>
      </c>
      <c r="C4" s="94"/>
      <c r="D4" s="94"/>
      <c r="E4" s="94"/>
      <c r="F4" s="204" t="s">
        <v>4</v>
      </c>
      <c r="G4" s="82" t="s">
        <v>374</v>
      </c>
      <c r="H4" s="204" t="s">
        <v>112</v>
      </c>
      <c r="I4" s="94" t="s">
        <v>106</v>
      </c>
      <c r="J4" s="94"/>
      <c r="K4" s="94"/>
      <c r="L4" s="94"/>
      <c r="M4" s="94"/>
      <c r="N4" s="205" t="s">
        <v>5</v>
      </c>
      <c r="O4" s="205"/>
      <c r="P4" s="205"/>
      <c r="Q4" s="205"/>
      <c r="R4" s="82" t="s">
        <v>39</v>
      </c>
    </row>
    <row r="5" spans="1:18" ht="52.5" customHeight="1" x14ac:dyDescent="0.25">
      <c r="A5" s="205" t="s">
        <v>6</v>
      </c>
      <c r="B5" s="208" t="s">
        <v>7</v>
      </c>
      <c r="C5" s="208" t="s">
        <v>8</v>
      </c>
      <c r="D5" s="208" t="s">
        <v>9</v>
      </c>
      <c r="E5" s="208" t="s">
        <v>10</v>
      </c>
      <c r="F5" s="91"/>
      <c r="G5" s="91"/>
      <c r="H5" s="205" t="s">
        <v>21</v>
      </c>
      <c r="I5" s="205"/>
      <c r="J5" s="205"/>
      <c r="K5" s="205"/>
      <c r="L5" s="205"/>
      <c r="M5" s="205"/>
      <c r="N5" s="205"/>
      <c r="O5" s="205"/>
      <c r="P5" s="205"/>
      <c r="Q5" s="205"/>
      <c r="R5" s="205"/>
    </row>
    <row r="6" spans="1:18" ht="41.25" customHeight="1" x14ac:dyDescent="0.25">
      <c r="A6" s="205"/>
      <c r="B6" s="208"/>
      <c r="C6" s="208"/>
      <c r="D6" s="208"/>
      <c r="E6" s="208"/>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204" t="s">
        <v>22</v>
      </c>
      <c r="B7" s="39">
        <v>4</v>
      </c>
      <c r="C7" s="39">
        <v>4</v>
      </c>
      <c r="D7" s="31">
        <f>SUM(B7*C7)</f>
        <v>16</v>
      </c>
      <c r="E7" s="13"/>
      <c r="F7" s="91"/>
      <c r="G7" s="91"/>
      <c r="H7" s="169" t="s">
        <v>373</v>
      </c>
      <c r="I7" s="223">
        <v>0</v>
      </c>
      <c r="J7" s="229">
        <v>131</v>
      </c>
      <c r="K7" s="229">
        <v>106</v>
      </c>
      <c r="L7" s="229">
        <v>190</v>
      </c>
      <c r="M7" s="221">
        <v>344</v>
      </c>
      <c r="N7" s="221">
        <v>387</v>
      </c>
      <c r="O7" s="221">
        <v>572</v>
      </c>
      <c r="P7" s="220">
        <f>AVERAGE(L7:O7)</f>
        <v>373.25</v>
      </c>
      <c r="Q7" s="228"/>
      <c r="R7" s="227"/>
    </row>
    <row r="8" spans="1:18" ht="42" customHeight="1" x14ac:dyDescent="0.25">
      <c r="A8" s="204" t="s">
        <v>134</v>
      </c>
      <c r="B8" s="26">
        <v>3</v>
      </c>
      <c r="C8" s="39">
        <v>4</v>
      </c>
      <c r="D8" s="38">
        <f>SUM(B8*C8)</f>
        <v>12</v>
      </c>
      <c r="E8" s="13" t="s">
        <v>42</v>
      </c>
      <c r="F8" s="91"/>
      <c r="G8" s="91"/>
      <c r="H8" s="169" t="s">
        <v>372</v>
      </c>
      <c r="I8" s="27">
        <v>0.78</v>
      </c>
      <c r="J8" s="28">
        <v>0.754</v>
      </c>
      <c r="K8" s="28">
        <v>0.748</v>
      </c>
      <c r="L8" s="28">
        <v>0.73199999999999998</v>
      </c>
      <c r="M8" s="29">
        <v>0.71199999999999997</v>
      </c>
      <c r="N8" s="29">
        <v>0.73599999999999999</v>
      </c>
      <c r="O8" s="29">
        <v>0.746</v>
      </c>
      <c r="P8" s="52">
        <f>AVERAGE(L8:O8)</f>
        <v>0.73149999999999993</v>
      </c>
      <c r="Q8" s="228"/>
      <c r="R8" s="227"/>
    </row>
    <row r="9" spans="1:18" ht="42" customHeight="1" x14ac:dyDescent="0.25">
      <c r="A9" s="204" t="s">
        <v>20</v>
      </c>
      <c r="B9" s="26">
        <v>3</v>
      </c>
      <c r="C9" s="39">
        <v>4</v>
      </c>
      <c r="D9" s="38">
        <f>SUM(B9*C9)</f>
        <v>12</v>
      </c>
      <c r="E9" s="13" t="s">
        <v>42</v>
      </c>
      <c r="F9" s="91"/>
      <c r="G9" s="91"/>
      <c r="H9" s="224" t="s">
        <v>371</v>
      </c>
      <c r="I9" s="223"/>
      <c r="J9" s="222">
        <v>363</v>
      </c>
      <c r="K9" s="222">
        <f>153+195</f>
        <v>348</v>
      </c>
      <c r="L9" s="222">
        <f>123+214</f>
        <v>337</v>
      </c>
      <c r="M9" s="221">
        <v>344</v>
      </c>
      <c r="N9" s="221">
        <v>364</v>
      </c>
      <c r="O9" s="221">
        <v>358</v>
      </c>
      <c r="P9" s="220">
        <f>AVERAGE(L9:O9)</f>
        <v>350.75</v>
      </c>
      <c r="Q9" s="226" t="s">
        <v>370</v>
      </c>
      <c r="R9" s="225"/>
    </row>
    <row r="10" spans="1:18" ht="42" customHeight="1" x14ac:dyDescent="0.25">
      <c r="A10" s="204" t="s">
        <v>11</v>
      </c>
      <c r="B10" s="40">
        <v>1</v>
      </c>
      <c r="C10" s="39">
        <v>4</v>
      </c>
      <c r="D10" s="32">
        <f>SUM(B10*C10)</f>
        <v>4</v>
      </c>
      <c r="E10" s="13"/>
      <c r="F10" s="91"/>
      <c r="G10" s="91"/>
      <c r="H10" s="224" t="s">
        <v>369</v>
      </c>
      <c r="I10" s="52"/>
      <c r="J10" s="29">
        <v>0.157</v>
      </c>
      <c r="K10" s="29">
        <v>0.191</v>
      </c>
      <c r="L10" s="29">
        <v>0.182</v>
      </c>
      <c r="M10" s="29">
        <v>0.16500000000000001</v>
      </c>
      <c r="N10" s="29">
        <v>0.182</v>
      </c>
      <c r="O10" s="29">
        <v>0.19900000000000001</v>
      </c>
      <c r="P10" s="52">
        <f>AVERAGE(L10:N10)</f>
        <v>0.17633333333333331</v>
      </c>
      <c r="Q10" s="94"/>
      <c r="R10" s="94"/>
    </row>
    <row r="11" spans="1:18" ht="42" customHeight="1" x14ac:dyDescent="0.25">
      <c r="A11" s="204" t="s">
        <v>12</v>
      </c>
      <c r="B11" s="127" t="s">
        <v>49</v>
      </c>
      <c r="C11" s="127"/>
      <c r="D11" s="127"/>
      <c r="E11" s="127"/>
      <c r="F11" s="91"/>
      <c r="G11" s="91"/>
      <c r="H11" s="224" t="s">
        <v>368</v>
      </c>
      <c r="I11" s="223">
        <v>60</v>
      </c>
      <c r="J11" s="222">
        <v>77.540000000000006</v>
      </c>
      <c r="K11" s="222">
        <v>87.21</v>
      </c>
      <c r="L11" s="222">
        <v>85.26</v>
      </c>
      <c r="M11" s="221">
        <v>88.3</v>
      </c>
      <c r="N11" s="221">
        <v>85.51</v>
      </c>
      <c r="O11" s="221">
        <v>93.07</v>
      </c>
      <c r="P11" s="220">
        <f>AVERAGE(L11:O11)</f>
        <v>88.034999999999997</v>
      </c>
      <c r="Q11" s="116"/>
      <c r="R11" s="118"/>
    </row>
    <row r="12" spans="1:18" ht="42" customHeight="1" x14ac:dyDescent="0.25">
      <c r="A12" s="204" t="s">
        <v>13</v>
      </c>
      <c r="B12" s="163" t="s">
        <v>46</v>
      </c>
      <c r="C12" s="163"/>
      <c r="D12" s="163"/>
      <c r="E12" s="163"/>
      <c r="F12" s="91"/>
      <c r="G12" s="91"/>
      <c r="H12" s="82"/>
      <c r="I12" s="82"/>
      <c r="J12" s="82"/>
      <c r="K12" s="82"/>
      <c r="L12" s="82"/>
      <c r="M12" s="82"/>
      <c r="N12" s="82"/>
      <c r="O12" s="86"/>
      <c r="P12" s="82"/>
      <c r="Q12" s="116"/>
      <c r="R12" s="118"/>
    </row>
    <row r="13" spans="1:18" ht="35.1" customHeight="1" x14ac:dyDescent="0.25">
      <c r="A13" s="205" t="s">
        <v>14</v>
      </c>
      <c r="B13" s="205"/>
      <c r="C13" s="205"/>
      <c r="D13" s="205"/>
      <c r="E13" s="205"/>
      <c r="F13" s="205"/>
      <c r="G13" s="205"/>
      <c r="H13" s="205"/>
      <c r="I13" s="205"/>
      <c r="J13" s="205"/>
      <c r="K13" s="205"/>
      <c r="L13" s="205"/>
      <c r="M13" s="205"/>
      <c r="N13" s="205"/>
      <c r="O13" s="205"/>
      <c r="P13" s="205"/>
      <c r="Q13" s="205"/>
      <c r="R13" s="205"/>
    </row>
    <row r="14" spans="1:18" ht="60" customHeight="1" x14ac:dyDescent="0.25">
      <c r="A14" s="94" t="s">
        <v>367</v>
      </c>
      <c r="B14" s="94"/>
      <c r="C14" s="94"/>
      <c r="D14" s="94"/>
      <c r="E14" s="94"/>
      <c r="F14" s="94"/>
      <c r="G14" s="94"/>
      <c r="H14" s="94"/>
      <c r="I14" s="94"/>
      <c r="J14" s="94"/>
      <c r="K14" s="94"/>
      <c r="L14" s="94"/>
      <c r="M14" s="94"/>
      <c r="N14" s="94"/>
      <c r="O14" s="94"/>
      <c r="P14" s="94"/>
      <c r="Q14" s="94"/>
      <c r="R14" s="94"/>
    </row>
    <row r="15" spans="1:18" ht="34.5" customHeight="1" x14ac:dyDescent="0.25">
      <c r="A15" s="205" t="s">
        <v>23</v>
      </c>
      <c r="B15" s="205"/>
      <c r="C15" s="205"/>
      <c r="D15" s="205"/>
      <c r="E15" s="205"/>
      <c r="F15" s="205"/>
      <c r="G15" s="205"/>
      <c r="H15" s="205"/>
      <c r="I15" s="205"/>
      <c r="J15" s="205"/>
      <c r="K15" s="205"/>
      <c r="L15" s="205"/>
      <c r="M15" s="205"/>
      <c r="N15" s="205"/>
      <c r="O15" s="205"/>
      <c r="P15" s="205"/>
      <c r="Q15" s="205"/>
      <c r="R15" s="205"/>
    </row>
    <row r="16" spans="1:18" ht="60" customHeight="1" x14ac:dyDescent="0.25">
      <c r="A16" s="94" t="s">
        <v>366</v>
      </c>
      <c r="B16" s="94"/>
      <c r="C16" s="94"/>
      <c r="D16" s="94"/>
      <c r="E16" s="94"/>
      <c r="F16" s="94"/>
      <c r="G16" s="94"/>
      <c r="H16" s="94"/>
      <c r="I16" s="94"/>
      <c r="J16" s="94"/>
      <c r="K16" s="94"/>
      <c r="L16" s="94"/>
      <c r="M16" s="94"/>
      <c r="N16" s="94"/>
      <c r="O16" s="94"/>
      <c r="P16" s="94"/>
      <c r="Q16" s="94"/>
      <c r="R16" s="94"/>
    </row>
    <row r="17" spans="1:18" ht="34.5" customHeight="1" x14ac:dyDescent="0.25">
      <c r="A17" s="205" t="s">
        <v>24</v>
      </c>
      <c r="B17" s="205"/>
      <c r="C17" s="205"/>
      <c r="D17" s="205"/>
      <c r="E17" s="205"/>
      <c r="F17" s="205"/>
      <c r="G17" s="205"/>
      <c r="H17" s="205" t="s">
        <v>25</v>
      </c>
      <c r="I17" s="205"/>
      <c r="J17" s="205"/>
      <c r="K17" s="205"/>
      <c r="L17" s="205"/>
      <c r="M17" s="205"/>
      <c r="N17" s="205"/>
      <c r="O17" s="205"/>
      <c r="P17" s="205"/>
      <c r="Q17" s="205"/>
      <c r="R17" s="205"/>
    </row>
    <row r="18" spans="1:18" ht="138" customHeight="1" x14ac:dyDescent="0.25">
      <c r="A18" s="94" t="s">
        <v>365</v>
      </c>
      <c r="B18" s="94"/>
      <c r="C18" s="94"/>
      <c r="D18" s="94"/>
      <c r="E18" s="94"/>
      <c r="F18" s="94"/>
      <c r="G18" s="94"/>
      <c r="H18" s="94" t="s">
        <v>364</v>
      </c>
      <c r="I18" s="94"/>
      <c r="J18" s="94"/>
      <c r="K18" s="94"/>
      <c r="L18" s="94"/>
      <c r="M18" s="94"/>
      <c r="N18" s="94"/>
      <c r="O18" s="94"/>
      <c r="P18" s="94"/>
      <c r="Q18" s="94"/>
      <c r="R18" s="94"/>
    </row>
    <row r="19" spans="1:18" ht="33" customHeight="1" x14ac:dyDescent="0.25">
      <c r="A19" s="205" t="s">
        <v>27</v>
      </c>
      <c r="B19" s="205"/>
      <c r="C19" s="205"/>
      <c r="D19" s="205"/>
      <c r="E19" s="205"/>
      <c r="F19" s="205"/>
      <c r="G19" s="205"/>
      <c r="H19" s="205" t="s">
        <v>26</v>
      </c>
      <c r="I19" s="205"/>
      <c r="J19" s="205"/>
      <c r="K19" s="205"/>
      <c r="L19" s="205"/>
      <c r="M19" s="205"/>
      <c r="N19" s="205"/>
      <c r="O19" s="205"/>
      <c r="P19" s="205"/>
      <c r="Q19" s="205"/>
      <c r="R19" s="205"/>
    </row>
    <row r="20" spans="1:18" ht="33" customHeight="1" x14ac:dyDescent="0.25">
      <c r="A20" s="205"/>
      <c r="B20" s="205"/>
      <c r="C20" s="205"/>
      <c r="D20" s="205"/>
      <c r="E20" s="205"/>
      <c r="F20" s="205"/>
      <c r="G20" s="205"/>
      <c r="H20" s="207" t="s">
        <v>28</v>
      </c>
      <c r="I20" s="207"/>
      <c r="J20" s="207"/>
      <c r="K20" s="207" t="s">
        <v>30</v>
      </c>
      <c r="L20" s="207"/>
      <c r="M20" s="207"/>
      <c r="N20" s="207" t="s">
        <v>29</v>
      </c>
      <c r="O20" s="207"/>
      <c r="P20" s="207"/>
      <c r="Q20" s="206" t="s">
        <v>86</v>
      </c>
      <c r="R20" s="206" t="s">
        <v>133</v>
      </c>
    </row>
    <row r="21" spans="1:18" ht="44.25" customHeight="1" x14ac:dyDescent="0.25">
      <c r="A21" s="94" t="s">
        <v>363</v>
      </c>
      <c r="B21" s="94"/>
      <c r="C21" s="94"/>
      <c r="D21" s="94"/>
      <c r="E21" s="94"/>
      <c r="F21" s="94"/>
      <c r="G21" s="94"/>
      <c r="H21" s="94" t="s">
        <v>362</v>
      </c>
      <c r="I21" s="94"/>
      <c r="J21" s="94"/>
      <c r="K21" s="122">
        <v>45169</v>
      </c>
      <c r="L21" s="122"/>
      <c r="M21" s="122"/>
      <c r="N21" s="91" t="s">
        <v>33</v>
      </c>
      <c r="O21" s="91"/>
      <c r="P21" s="91"/>
      <c r="Q21" s="88" t="s">
        <v>98</v>
      </c>
      <c r="R21" s="86" t="s">
        <v>361</v>
      </c>
    </row>
    <row r="22" spans="1:18" ht="57" customHeight="1" x14ac:dyDescent="0.25">
      <c r="A22" s="94" t="s">
        <v>360</v>
      </c>
      <c r="B22" s="94"/>
      <c r="C22" s="94"/>
      <c r="D22" s="94"/>
      <c r="E22" s="94"/>
      <c r="F22" s="94"/>
      <c r="G22" s="94"/>
      <c r="H22" s="94" t="s">
        <v>359</v>
      </c>
      <c r="I22" s="94"/>
      <c r="J22" s="94"/>
      <c r="K22" s="122">
        <v>45169</v>
      </c>
      <c r="L22" s="122"/>
      <c r="M22" s="122"/>
      <c r="N22" s="91" t="s">
        <v>34</v>
      </c>
      <c r="O22" s="91"/>
      <c r="P22" s="91"/>
      <c r="Q22" s="88" t="s">
        <v>98</v>
      </c>
      <c r="R22" s="86" t="s">
        <v>358</v>
      </c>
    </row>
    <row r="23" spans="1:18" ht="30" customHeight="1" x14ac:dyDescent="0.25">
      <c r="A23" s="94">
        <v>3</v>
      </c>
      <c r="B23" s="94"/>
      <c r="C23" s="94"/>
      <c r="D23" s="94"/>
      <c r="E23" s="94"/>
      <c r="F23" s="94"/>
      <c r="G23" s="94"/>
      <c r="H23" s="94">
        <v>3</v>
      </c>
      <c r="I23" s="94"/>
      <c r="J23" s="94"/>
      <c r="K23" s="122"/>
      <c r="L23" s="122"/>
      <c r="M23" s="122"/>
      <c r="N23" s="91"/>
      <c r="O23" s="91"/>
      <c r="P23" s="91"/>
      <c r="Q23" s="88"/>
      <c r="R23" s="86"/>
    </row>
    <row r="24" spans="1:18" ht="30" customHeight="1" x14ac:dyDescent="0.25">
      <c r="A24" s="94">
        <v>4</v>
      </c>
      <c r="B24" s="94"/>
      <c r="C24" s="94"/>
      <c r="D24" s="94"/>
      <c r="E24" s="94"/>
      <c r="F24" s="94"/>
      <c r="G24" s="94"/>
      <c r="H24" s="94">
        <v>4</v>
      </c>
      <c r="I24" s="94"/>
      <c r="J24" s="94"/>
      <c r="K24" s="122"/>
      <c r="L24" s="122"/>
      <c r="M24" s="122"/>
      <c r="N24" s="91"/>
      <c r="O24" s="91"/>
      <c r="P24" s="91"/>
      <c r="Q24" s="88"/>
      <c r="R24" s="86"/>
    </row>
    <row r="25" spans="1:18" ht="65.099999999999994" customHeight="1" x14ac:dyDescent="0.25">
      <c r="A25" s="204" t="s">
        <v>320</v>
      </c>
      <c r="B25" s="219" t="s">
        <v>85</v>
      </c>
      <c r="C25" s="218"/>
      <c r="D25" s="218"/>
      <c r="E25" s="218"/>
      <c r="F25" s="218"/>
      <c r="G25" s="218"/>
      <c r="H25" s="218"/>
      <c r="I25" s="218"/>
      <c r="J25" s="218"/>
      <c r="K25" s="218"/>
      <c r="L25" s="218"/>
      <c r="M25" s="218"/>
      <c r="N25" s="218"/>
      <c r="O25" s="218"/>
      <c r="P25" s="218"/>
      <c r="Q25" s="218"/>
      <c r="R25" s="217"/>
    </row>
    <row r="26" spans="1:18" ht="34.5" customHeight="1" x14ac:dyDescent="0.25">
      <c r="A26" s="205" t="s">
        <v>51</v>
      </c>
      <c r="B26" s="205"/>
      <c r="C26" s="205"/>
      <c r="D26" s="205"/>
      <c r="E26" s="205"/>
      <c r="F26" s="205"/>
      <c r="G26" s="205"/>
      <c r="H26" s="205"/>
      <c r="I26" s="205"/>
      <c r="J26" s="205"/>
      <c r="K26" s="205"/>
      <c r="L26" s="205"/>
      <c r="M26" s="205"/>
      <c r="N26" s="205"/>
      <c r="O26" s="205"/>
      <c r="P26" s="205"/>
      <c r="Q26" s="205"/>
      <c r="R26" s="205"/>
    </row>
    <row r="27" spans="1:18" ht="110.25" customHeight="1" x14ac:dyDescent="0.25">
      <c r="A27" s="216" t="s">
        <v>357</v>
      </c>
      <c r="B27" s="94"/>
      <c r="C27" s="94"/>
      <c r="D27" s="94"/>
      <c r="E27" s="94"/>
      <c r="F27" s="94"/>
      <c r="G27" s="94"/>
      <c r="H27" s="94"/>
      <c r="I27" s="94"/>
      <c r="J27" s="94"/>
      <c r="K27" s="94"/>
      <c r="L27" s="94"/>
      <c r="M27" s="94"/>
      <c r="N27" s="94"/>
      <c r="O27" s="94"/>
      <c r="P27" s="94"/>
      <c r="Q27" s="94"/>
      <c r="R27" s="94"/>
    </row>
    <row r="28" spans="1:18" ht="20.100000000000001" customHeight="1" x14ac:dyDescent="0.25">
      <c r="A28" s="204" t="s">
        <v>35</v>
      </c>
      <c r="B28" s="158">
        <v>45188</v>
      </c>
      <c r="C28" s="158"/>
      <c r="D28" s="158"/>
      <c r="E28" s="158"/>
      <c r="F28" s="204" t="s">
        <v>36</v>
      </c>
      <c r="G28" s="57">
        <v>45212</v>
      </c>
      <c r="H28" s="204" t="s">
        <v>37</v>
      </c>
      <c r="I28" s="94" t="s">
        <v>317</v>
      </c>
      <c r="J28" s="94"/>
      <c r="K28" s="94"/>
      <c r="L28" s="94"/>
      <c r="M28" s="94"/>
      <c r="N28" s="94"/>
      <c r="O28" s="94"/>
      <c r="P28" s="94"/>
      <c r="Q28" s="94"/>
      <c r="R28" s="94"/>
    </row>
  </sheetData>
  <mergeCells count="57">
    <mergeCell ref="K24:M24"/>
    <mergeCell ref="N24:P24"/>
    <mergeCell ref="B25:R25"/>
    <mergeCell ref="A26:R26"/>
    <mergeCell ref="A27:R27"/>
    <mergeCell ref="B28:E28"/>
    <mergeCell ref="I28:R28"/>
    <mergeCell ref="A23:G23"/>
    <mergeCell ref="H23:J23"/>
    <mergeCell ref="K23:M23"/>
    <mergeCell ref="N23:P23"/>
    <mergeCell ref="A24:G24"/>
    <mergeCell ref="H24:J24"/>
    <mergeCell ref="K21:M21"/>
    <mergeCell ref="N21:P21"/>
    <mergeCell ref="A22:G22"/>
    <mergeCell ref="H22:J22"/>
    <mergeCell ref="K22:M22"/>
    <mergeCell ref="N22:P22"/>
    <mergeCell ref="A21:G21"/>
    <mergeCell ref="H21:J21"/>
    <mergeCell ref="A5:A6"/>
    <mergeCell ref="A17:G17"/>
    <mergeCell ref="H17:R17"/>
    <mergeCell ref="A18:G18"/>
    <mergeCell ref="H18:R18"/>
    <mergeCell ref="A19:G20"/>
    <mergeCell ref="H19:R19"/>
    <mergeCell ref="H20:J20"/>
    <mergeCell ref="K20:M20"/>
    <mergeCell ref="N20:P20"/>
    <mergeCell ref="Q12:R12"/>
    <mergeCell ref="F5:G12"/>
    <mergeCell ref="H5:R5"/>
    <mergeCell ref="Q6:R6"/>
    <mergeCell ref="Q7:R7"/>
    <mergeCell ref="Q9:R9"/>
    <mergeCell ref="N4:Q4"/>
    <mergeCell ref="Q8:R8"/>
    <mergeCell ref="A13:R13"/>
    <mergeCell ref="A14:R14"/>
    <mergeCell ref="A15:R15"/>
    <mergeCell ref="A16:R16"/>
    <mergeCell ref="Q10:R10"/>
    <mergeCell ref="B11:E11"/>
    <mergeCell ref="Q11:R11"/>
    <mergeCell ref="B12:E12"/>
    <mergeCell ref="B5:B6"/>
    <mergeCell ref="C5:C6"/>
    <mergeCell ref="D5:D6"/>
    <mergeCell ref="E5:E6"/>
    <mergeCell ref="A1:R2"/>
    <mergeCell ref="B3:G3"/>
    <mergeCell ref="I3:M3"/>
    <mergeCell ref="N3:Q3"/>
    <mergeCell ref="B4:E4"/>
    <mergeCell ref="I4:M4"/>
  </mergeCells>
  <conditionalFormatting sqref="N21:P24">
    <cfRule type="colorScale" priority="7">
      <colorScale>
        <cfvo type="min"/>
        <cfvo type="percentile" val="50"/>
        <cfvo type="max"/>
        <color rgb="FFF8696B"/>
        <color rgb="FFFFEB84"/>
        <color rgb="FF63BE7B"/>
      </colorScale>
    </cfRule>
  </conditionalFormatting>
  <conditionalFormatting sqref="N21:P24">
    <cfRule type="containsText" dxfId="107" priority="2" operator="containsText" text="Overdue">
      <formula>NOT(ISERROR(SEARCH("Overdue",N21)))</formula>
    </cfRule>
  </conditionalFormatting>
  <conditionalFormatting sqref="N23:P23">
    <cfRule type="containsText" dxfId="106" priority="1" operator="containsText" text="Off Track">
      <formula>NOT(ISERROR(SEARCH("Off Track",N23)))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A820ACBC-18D8-42D1-8DB2-582D564D8562}">
            <xm:f>NOT(ISERROR(SEARCH('[System and Partnership - Board Assurance Framework.xlsx]Lists'!#REF!,N21)))</xm:f>
            <xm:f>'[System and Partnership - Board Assurance Framework.xlsx]Lists'!#REF!</xm:f>
            <x14:dxf>
              <fill>
                <patternFill patternType="gray0625">
                  <bgColor theme="0" tint="-4.9989318521683403E-2"/>
                </patternFill>
              </fill>
            </x14:dxf>
          </x14:cfRule>
          <x14:cfRule type="containsText" priority="4" operator="containsText" id="{8B05F458-28C9-401F-AF7E-C35F9ACC7DCA}">
            <xm:f>NOT(ISERROR(SEARCH('[System and Partnership - Board Assurance Framework.xlsx]Lists'!#REF!,N21)))</xm:f>
            <xm:f>'[System and Partnership - Board Assurance Framework.xlsx]Lists'!#REF!</xm:f>
            <x14:dxf>
              <fill>
                <patternFill>
                  <bgColor theme="5"/>
                </patternFill>
              </fill>
            </x14:dxf>
          </x14:cfRule>
          <x14:cfRule type="containsText" priority="5" operator="containsText" id="{A98DD4AC-A3B1-43FC-81E4-87F05315009A}">
            <xm:f>NOT(ISERROR(SEARCH('[System and Partnership - Board Assurance Framework.xlsx]Lists'!#REF!,N21)))</xm:f>
            <xm:f>'[System and Partnership - Board Assurance Framework.xlsx]Lists'!#REF!</xm:f>
            <x14:dxf>
              <fill>
                <patternFill>
                  <bgColor theme="0" tint="-0.14996795556505021"/>
                </patternFill>
              </fill>
            </x14:dxf>
          </x14:cfRule>
          <x14:cfRule type="containsText" priority="6" operator="containsText" id="{F2E19441-5111-487B-BDB7-42BC0E6A7854}">
            <xm:f>NOT(ISERROR(SEARCH('[System and Partnership - Board Assurance Framework.xlsx]Lists'!#REF!,N21)))</xm:f>
            <xm:f>'[System and Partnership - Board Assurance Framework.xlsx]Lists'!#REF!</xm:f>
            <x14:dxf>
              <font>
                <color rgb="FF006100"/>
              </font>
              <fill>
                <patternFill>
                  <bgColor rgb="FFC6EFCE"/>
                </patternFill>
              </fill>
            </x14:dxf>
          </x14:cfRule>
          <xm:sqref>N21:P24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Framework\[System and Partnership - Board Assurance Framework.xlsx]Lists'!#REF!</xm:f>
          </x14:formula1>
          <xm:sqref>B12:E12</xm:sqref>
        </x14:dataValidation>
        <x14:dataValidation type="list" allowBlank="1" showInputMessage="1" showErrorMessage="1">
          <x14:formula1>
            <xm:f>'S:\Board Assurance Framework\[System and Partnership - Board Assurance Framework.xlsx]Lists'!#REF!</xm:f>
          </x14:formula1>
          <xm:sqref>B11:E11</xm:sqref>
        </x14:dataValidation>
        <x14:dataValidation type="list" allowBlank="1" showInputMessage="1" showErrorMessage="1">
          <x14:formula1>
            <xm:f>'S:\Board Assurance Framework\[System and Partnership - Board Assurance Framework.xlsx]Lists'!#REF!</xm:f>
          </x14:formula1>
          <xm:sqref>E7:E10</xm:sqref>
        </x14:dataValidation>
        <x14:dataValidation type="list" allowBlank="1" showInputMessage="1" showErrorMessage="1">
          <x14:formula1>
            <xm:f>'S:\Board Assurance Framework\[System and Partnership - Board Assurance Framework.xlsx]Lists'!#REF!</xm:f>
          </x14:formula1>
          <xm:sqref>N21:P24</xm:sqref>
        </x14:dataValidation>
        <x14:dataValidation type="list" allowBlank="1" showInputMessage="1" showErrorMessage="1">
          <x14:formula1>
            <xm:f>'S:\Board Assurance Framework\[System and Partnership - Board Assurance Framework.xlsx]Lists'!#REF!</xm:f>
          </x14:formula1>
          <xm:sqref>B7:C10</xm:sqref>
        </x14:dataValidation>
        <x14:dataValidation type="list" allowBlank="1" showInputMessage="1" showErrorMessage="1">
          <x14:formula1>
            <xm:f>'S:\Board Assurance Framework\[System and Partnership - Board Assurance Framework.xlsx]Lists'!#REF!</xm:f>
          </x14:formula1>
          <xm:sqref>B4:E4</xm:sqref>
        </x14:dataValidation>
        <x14:dataValidation type="list" allowBlank="1" showInputMessage="1" showErrorMessage="1">
          <x14:formula1>
            <xm:f>'S:\Board Assurance Framework\[System and Partnership - Board Assurance Framework.xlsx]Lists'!#REF!</xm:f>
          </x14:formula1>
          <xm:sqref>I4:M4</xm:sqref>
        </x14:dataValidation>
        <x14:dataValidation type="list" allowBlank="1" showInputMessage="1" showErrorMessage="1">
          <x14:formula1>
            <xm:f>'S:\Board Assurance Framework\[System and Partnership - Board Assurance Framework.xlsx]Lists'!#REF!</xm:f>
          </x14:formula1>
          <xm:sqref>R4</xm:sqref>
        </x14:dataValidation>
        <x14:dataValidation type="list" allowBlank="1" showInputMessage="1" showErrorMessage="1">
          <x14:formula1>
            <xm:f>'S:\Board Assurance Framework\[System and Partnership - Board Assurance Framework.xlsx]Lists'!#REF!</xm:f>
          </x14:formula1>
          <xm:sqref>I3:M3</xm:sqref>
        </x14:dataValidation>
        <x14:dataValidation type="list" allowBlank="1" showInputMessage="1" showErrorMessage="1">
          <x14:formula1>
            <xm:f>'S:\Board Assurance Framework\[System and Partnership - Board Assurance Framework.xlsx]Lists'!#REF!</xm:f>
          </x14:formula1>
          <xm:sqref>R3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28"/>
  <sheetViews>
    <sheetView zoomScaleNormal="100" workbookViewId="0">
      <selection activeCell="Q9" sqref="Q9:R9"/>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332</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04" t="s">
        <v>0</v>
      </c>
      <c r="B3" s="94" t="s">
        <v>331</v>
      </c>
      <c r="C3" s="94"/>
      <c r="D3" s="94"/>
      <c r="E3" s="94"/>
      <c r="F3" s="94"/>
      <c r="G3" s="94"/>
      <c r="H3" s="204" t="s">
        <v>1</v>
      </c>
      <c r="I3" s="94" t="s">
        <v>98</v>
      </c>
      <c r="J3" s="94"/>
      <c r="K3" s="94"/>
      <c r="L3" s="94"/>
      <c r="M3" s="94"/>
      <c r="N3" s="205" t="s">
        <v>2</v>
      </c>
      <c r="O3" s="205"/>
      <c r="P3" s="205"/>
      <c r="Q3" s="205"/>
      <c r="R3" s="82" t="s">
        <v>84</v>
      </c>
    </row>
    <row r="4" spans="1:18" ht="65.099999999999994" customHeight="1" x14ac:dyDescent="0.25">
      <c r="A4" s="204" t="s">
        <v>3</v>
      </c>
      <c r="B4" s="94" t="s">
        <v>67</v>
      </c>
      <c r="C4" s="94"/>
      <c r="D4" s="94"/>
      <c r="E4" s="94"/>
      <c r="F4" s="204" t="s">
        <v>4</v>
      </c>
      <c r="G4" s="82" t="s">
        <v>396</v>
      </c>
      <c r="H4" s="204" t="s">
        <v>112</v>
      </c>
      <c r="I4" s="94" t="s">
        <v>106</v>
      </c>
      <c r="J4" s="94"/>
      <c r="K4" s="94"/>
      <c r="L4" s="94"/>
      <c r="M4" s="94"/>
      <c r="N4" s="205" t="s">
        <v>5</v>
      </c>
      <c r="O4" s="205"/>
      <c r="P4" s="205"/>
      <c r="Q4" s="205"/>
      <c r="R4" s="82" t="s">
        <v>19</v>
      </c>
    </row>
    <row r="5" spans="1:18" ht="52.5" customHeight="1" x14ac:dyDescent="0.25">
      <c r="A5" s="205" t="s">
        <v>6</v>
      </c>
      <c r="B5" s="208" t="s">
        <v>7</v>
      </c>
      <c r="C5" s="208" t="s">
        <v>8</v>
      </c>
      <c r="D5" s="208" t="s">
        <v>9</v>
      </c>
      <c r="E5" s="208" t="s">
        <v>10</v>
      </c>
      <c r="F5" s="91"/>
      <c r="G5" s="91"/>
      <c r="H5" s="205" t="s">
        <v>21</v>
      </c>
      <c r="I5" s="205"/>
      <c r="J5" s="205"/>
      <c r="K5" s="205"/>
      <c r="L5" s="205"/>
      <c r="M5" s="205"/>
      <c r="N5" s="205"/>
      <c r="O5" s="205"/>
      <c r="P5" s="205"/>
      <c r="Q5" s="205"/>
      <c r="R5" s="205"/>
    </row>
    <row r="6" spans="1:18" ht="41.25" customHeight="1" x14ac:dyDescent="0.25">
      <c r="A6" s="205"/>
      <c r="B6" s="208"/>
      <c r="C6" s="208"/>
      <c r="D6" s="208"/>
      <c r="E6" s="208"/>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204" t="s">
        <v>22</v>
      </c>
      <c r="B7" s="39">
        <v>4</v>
      </c>
      <c r="C7" s="39">
        <v>4</v>
      </c>
      <c r="D7" s="31">
        <f>SUM(B7*C7)</f>
        <v>16</v>
      </c>
      <c r="E7" s="13"/>
      <c r="F7" s="91"/>
      <c r="G7" s="91"/>
      <c r="H7" s="169" t="s">
        <v>395</v>
      </c>
      <c r="I7" s="194">
        <v>0.4</v>
      </c>
      <c r="J7" s="231">
        <v>0.18</v>
      </c>
      <c r="K7" s="231">
        <v>0.18</v>
      </c>
      <c r="L7" s="231">
        <v>0.19500000000000001</v>
      </c>
      <c r="M7" s="186">
        <v>0.17199999999999999</v>
      </c>
      <c r="N7" s="186">
        <v>0.17399999999999999</v>
      </c>
      <c r="O7" s="186">
        <v>0.17100000000000001</v>
      </c>
      <c r="P7" s="185">
        <f>AVERAGE(L7:O7)</f>
        <v>0.17799999999999999</v>
      </c>
      <c r="Q7" s="91"/>
      <c r="R7" s="91"/>
    </row>
    <row r="8" spans="1:18" ht="42" customHeight="1" x14ac:dyDescent="0.25">
      <c r="A8" s="204" t="s">
        <v>134</v>
      </c>
      <c r="B8" s="39">
        <v>4</v>
      </c>
      <c r="C8" s="39">
        <v>4</v>
      </c>
      <c r="D8" s="31">
        <f>SUM(B8*C8)</f>
        <v>16</v>
      </c>
      <c r="E8" s="13" t="s">
        <v>42</v>
      </c>
      <c r="F8" s="91"/>
      <c r="G8" s="91"/>
      <c r="H8" s="169" t="s">
        <v>394</v>
      </c>
      <c r="I8" s="162">
        <v>7</v>
      </c>
      <c r="J8" s="196">
        <v>10.9</v>
      </c>
      <c r="K8" s="196">
        <v>10.5</v>
      </c>
      <c r="L8" s="196">
        <v>11.3</v>
      </c>
      <c r="M8" s="86">
        <v>10.8</v>
      </c>
      <c r="N8" s="86">
        <v>10.9</v>
      </c>
      <c r="O8" s="86">
        <v>12.6</v>
      </c>
      <c r="P8" s="198">
        <f>AVERAGE(J8:O8)</f>
        <v>11.166666666666666</v>
      </c>
      <c r="Q8" s="116"/>
      <c r="R8" s="118"/>
    </row>
    <row r="9" spans="1:18" ht="42" customHeight="1" x14ac:dyDescent="0.25">
      <c r="A9" s="204" t="s">
        <v>20</v>
      </c>
      <c r="B9" s="39">
        <v>4</v>
      </c>
      <c r="C9" s="39">
        <v>4</v>
      </c>
      <c r="D9" s="31">
        <f>SUM(B9*C9)</f>
        <v>16</v>
      </c>
      <c r="E9" s="13" t="s">
        <v>42</v>
      </c>
      <c r="F9" s="91"/>
      <c r="G9" s="91"/>
      <c r="H9" s="82" t="s">
        <v>393</v>
      </c>
      <c r="I9" s="185">
        <v>0.92</v>
      </c>
      <c r="J9" s="186">
        <v>0.94799999999999995</v>
      </c>
      <c r="K9" s="186">
        <v>0.93799999999999994</v>
      </c>
      <c r="L9" s="186">
        <v>0.93500000000000005</v>
      </c>
      <c r="M9" s="186">
        <v>0.93700000000000006</v>
      </c>
      <c r="N9" s="186">
        <v>0.92400000000000004</v>
      </c>
      <c r="O9" s="186">
        <v>0.92400000000000004</v>
      </c>
      <c r="P9" s="185">
        <f>AVERAGE(L9:O9)</f>
        <v>0.93</v>
      </c>
      <c r="Q9" s="116"/>
      <c r="R9" s="118"/>
    </row>
    <row r="10" spans="1:18" ht="42" customHeight="1" x14ac:dyDescent="0.25">
      <c r="A10" s="204" t="s">
        <v>11</v>
      </c>
      <c r="B10" s="40">
        <v>1</v>
      </c>
      <c r="C10" s="39">
        <v>4</v>
      </c>
      <c r="D10" s="32">
        <f>SUM(B10*C10)</f>
        <v>4</v>
      </c>
      <c r="E10" s="13"/>
      <c r="F10" s="91"/>
      <c r="G10" s="91"/>
      <c r="H10" s="82" t="s">
        <v>392</v>
      </c>
      <c r="I10" s="162">
        <v>80</v>
      </c>
      <c r="J10" s="86">
        <v>50</v>
      </c>
      <c r="K10" s="86">
        <v>62</v>
      </c>
      <c r="L10" s="86">
        <v>59</v>
      </c>
      <c r="M10" s="86">
        <v>54</v>
      </c>
      <c r="N10" s="86">
        <v>63</v>
      </c>
      <c r="O10" s="86">
        <v>72</v>
      </c>
      <c r="P10" s="230">
        <f>AVERAGE(L10:O10)</f>
        <v>62</v>
      </c>
      <c r="Q10" s="94"/>
      <c r="R10" s="94"/>
    </row>
    <row r="11" spans="1:18" ht="42" customHeight="1" x14ac:dyDescent="0.25">
      <c r="A11" s="204" t="s">
        <v>12</v>
      </c>
      <c r="B11" s="127" t="s">
        <v>49</v>
      </c>
      <c r="C11" s="127"/>
      <c r="D11" s="127"/>
      <c r="E11" s="127"/>
      <c r="F11" s="91"/>
      <c r="G11" s="91"/>
      <c r="H11" s="82" t="s">
        <v>391</v>
      </c>
      <c r="I11" s="165"/>
      <c r="J11" s="82">
        <v>1773</v>
      </c>
      <c r="K11" s="82">
        <v>1839</v>
      </c>
      <c r="L11" s="82">
        <v>1874</v>
      </c>
      <c r="M11" s="82">
        <v>1854</v>
      </c>
      <c r="N11" s="82">
        <v>1826</v>
      </c>
      <c r="O11" s="86">
        <v>1823</v>
      </c>
      <c r="P11" s="230">
        <f>AVERAGE(J11:O11)</f>
        <v>1831.5</v>
      </c>
      <c r="Q11" s="91"/>
      <c r="R11" s="91"/>
    </row>
    <row r="12" spans="1:18" ht="42" customHeight="1" x14ac:dyDescent="0.25">
      <c r="A12" s="204" t="s">
        <v>13</v>
      </c>
      <c r="B12" s="163" t="s">
        <v>46</v>
      </c>
      <c r="C12" s="163"/>
      <c r="D12" s="163"/>
      <c r="E12" s="163"/>
      <c r="F12" s="91"/>
      <c r="G12" s="91"/>
      <c r="H12" s="82"/>
      <c r="I12" s="82"/>
      <c r="J12" s="82"/>
      <c r="K12" s="82"/>
      <c r="L12" s="82"/>
      <c r="M12" s="82"/>
      <c r="N12" s="82"/>
      <c r="O12" s="86"/>
      <c r="P12" s="82"/>
      <c r="Q12" s="91"/>
      <c r="R12" s="91"/>
    </row>
    <row r="13" spans="1:18" ht="35.1" customHeight="1" x14ac:dyDescent="0.25">
      <c r="A13" s="205" t="s">
        <v>14</v>
      </c>
      <c r="B13" s="205"/>
      <c r="C13" s="205"/>
      <c r="D13" s="205"/>
      <c r="E13" s="205"/>
      <c r="F13" s="205"/>
      <c r="G13" s="205"/>
      <c r="H13" s="205"/>
      <c r="I13" s="205"/>
      <c r="J13" s="205"/>
      <c r="K13" s="205"/>
      <c r="L13" s="205"/>
      <c r="M13" s="205"/>
      <c r="N13" s="205"/>
      <c r="O13" s="205"/>
      <c r="P13" s="205"/>
      <c r="Q13" s="205"/>
      <c r="R13" s="205"/>
    </row>
    <row r="14" spans="1:18" ht="60" customHeight="1" x14ac:dyDescent="0.25">
      <c r="A14" s="94" t="s">
        <v>390</v>
      </c>
      <c r="B14" s="94"/>
      <c r="C14" s="94"/>
      <c r="D14" s="94"/>
      <c r="E14" s="94"/>
      <c r="F14" s="94"/>
      <c r="G14" s="94"/>
      <c r="H14" s="94"/>
      <c r="I14" s="94"/>
      <c r="J14" s="94"/>
      <c r="K14" s="94"/>
      <c r="L14" s="94"/>
      <c r="M14" s="94"/>
      <c r="N14" s="94"/>
      <c r="O14" s="94"/>
      <c r="P14" s="94"/>
      <c r="Q14" s="94"/>
      <c r="R14" s="94"/>
    </row>
    <row r="15" spans="1:18" ht="34.5" customHeight="1" x14ac:dyDescent="0.25">
      <c r="A15" s="205" t="s">
        <v>23</v>
      </c>
      <c r="B15" s="205"/>
      <c r="C15" s="205"/>
      <c r="D15" s="205"/>
      <c r="E15" s="205"/>
      <c r="F15" s="205"/>
      <c r="G15" s="205"/>
      <c r="H15" s="205"/>
      <c r="I15" s="205"/>
      <c r="J15" s="205"/>
      <c r="K15" s="205"/>
      <c r="L15" s="205"/>
      <c r="M15" s="205"/>
      <c r="N15" s="205"/>
      <c r="O15" s="205"/>
      <c r="P15" s="205"/>
      <c r="Q15" s="205"/>
      <c r="R15" s="205"/>
    </row>
    <row r="16" spans="1:18" ht="151.5" customHeight="1" x14ac:dyDescent="0.25">
      <c r="A16" s="94" t="s">
        <v>389</v>
      </c>
      <c r="B16" s="94"/>
      <c r="C16" s="94"/>
      <c r="D16" s="94"/>
      <c r="E16" s="94"/>
      <c r="F16" s="94"/>
      <c r="G16" s="94"/>
      <c r="H16" s="94"/>
      <c r="I16" s="94"/>
      <c r="J16" s="94"/>
      <c r="K16" s="94"/>
      <c r="L16" s="94"/>
      <c r="M16" s="94"/>
      <c r="N16" s="94"/>
      <c r="O16" s="94"/>
      <c r="P16" s="94"/>
      <c r="Q16" s="94"/>
      <c r="R16" s="94"/>
    </row>
    <row r="17" spans="1:18" ht="34.5" customHeight="1" x14ac:dyDescent="0.25">
      <c r="A17" s="205" t="s">
        <v>24</v>
      </c>
      <c r="B17" s="205"/>
      <c r="C17" s="205"/>
      <c r="D17" s="205"/>
      <c r="E17" s="205"/>
      <c r="F17" s="205"/>
      <c r="G17" s="205"/>
      <c r="H17" s="205" t="s">
        <v>25</v>
      </c>
      <c r="I17" s="205"/>
      <c r="J17" s="205"/>
      <c r="K17" s="205"/>
      <c r="L17" s="205"/>
      <c r="M17" s="205"/>
      <c r="N17" s="205"/>
      <c r="O17" s="205"/>
      <c r="P17" s="205"/>
      <c r="Q17" s="205"/>
      <c r="R17" s="205"/>
    </row>
    <row r="18" spans="1:18" ht="222" customHeight="1" x14ac:dyDescent="0.25">
      <c r="A18" s="94" t="s">
        <v>388</v>
      </c>
      <c r="B18" s="94"/>
      <c r="C18" s="94"/>
      <c r="D18" s="94"/>
      <c r="E18" s="94"/>
      <c r="F18" s="94"/>
      <c r="G18" s="94"/>
      <c r="H18" s="94" t="s">
        <v>387</v>
      </c>
      <c r="I18" s="94"/>
      <c r="J18" s="94"/>
      <c r="K18" s="94"/>
      <c r="L18" s="94"/>
      <c r="M18" s="94"/>
      <c r="N18" s="94"/>
      <c r="O18" s="94"/>
      <c r="P18" s="94"/>
      <c r="Q18" s="94"/>
      <c r="R18" s="94"/>
    </row>
    <row r="19" spans="1:18" ht="33" customHeight="1" x14ac:dyDescent="0.25">
      <c r="A19" s="205" t="s">
        <v>27</v>
      </c>
      <c r="B19" s="205"/>
      <c r="C19" s="205"/>
      <c r="D19" s="205"/>
      <c r="E19" s="205"/>
      <c r="F19" s="205"/>
      <c r="G19" s="205"/>
      <c r="H19" s="205" t="s">
        <v>26</v>
      </c>
      <c r="I19" s="205"/>
      <c r="J19" s="205"/>
      <c r="K19" s="205"/>
      <c r="L19" s="205"/>
      <c r="M19" s="205"/>
      <c r="N19" s="205"/>
      <c r="O19" s="205"/>
      <c r="P19" s="205"/>
      <c r="Q19" s="205"/>
      <c r="R19" s="205"/>
    </row>
    <row r="20" spans="1:18" ht="33" customHeight="1" x14ac:dyDescent="0.25">
      <c r="A20" s="205"/>
      <c r="B20" s="205"/>
      <c r="C20" s="205"/>
      <c r="D20" s="205"/>
      <c r="E20" s="205"/>
      <c r="F20" s="205"/>
      <c r="G20" s="205"/>
      <c r="H20" s="207" t="s">
        <v>28</v>
      </c>
      <c r="I20" s="207"/>
      <c r="J20" s="207"/>
      <c r="K20" s="207" t="s">
        <v>30</v>
      </c>
      <c r="L20" s="207"/>
      <c r="M20" s="207"/>
      <c r="N20" s="207" t="s">
        <v>29</v>
      </c>
      <c r="O20" s="207"/>
      <c r="P20" s="207"/>
      <c r="Q20" s="206" t="s">
        <v>86</v>
      </c>
      <c r="R20" s="206" t="s">
        <v>133</v>
      </c>
    </row>
    <row r="21" spans="1:18" ht="60" x14ac:dyDescent="0.25">
      <c r="A21" s="94" t="s">
        <v>386</v>
      </c>
      <c r="B21" s="94"/>
      <c r="C21" s="94"/>
      <c r="D21" s="94"/>
      <c r="E21" s="94"/>
      <c r="F21" s="94"/>
      <c r="G21" s="94"/>
      <c r="H21" s="94" t="s">
        <v>385</v>
      </c>
      <c r="I21" s="94"/>
      <c r="J21" s="94"/>
      <c r="K21" s="122">
        <v>45016</v>
      </c>
      <c r="L21" s="122"/>
      <c r="M21" s="122"/>
      <c r="N21" s="91" t="s">
        <v>31</v>
      </c>
      <c r="O21" s="91"/>
      <c r="P21" s="91"/>
      <c r="Q21" s="84" t="s">
        <v>384</v>
      </c>
      <c r="R21" s="82" t="s">
        <v>383</v>
      </c>
    </row>
    <row r="22" spans="1:18" ht="30" x14ac:dyDescent="0.25">
      <c r="A22" s="94" t="s">
        <v>382</v>
      </c>
      <c r="B22" s="94"/>
      <c r="C22" s="94"/>
      <c r="D22" s="94"/>
      <c r="E22" s="94"/>
      <c r="F22" s="94"/>
      <c r="G22" s="94"/>
      <c r="H22" s="94" t="s">
        <v>381</v>
      </c>
      <c r="I22" s="94"/>
      <c r="J22" s="94"/>
      <c r="K22" s="122">
        <v>45230</v>
      </c>
      <c r="L22" s="122"/>
      <c r="M22" s="122"/>
      <c r="N22" s="91" t="s">
        <v>34</v>
      </c>
      <c r="O22" s="91"/>
      <c r="P22" s="91"/>
      <c r="Q22" s="84" t="s">
        <v>380</v>
      </c>
      <c r="R22" s="86"/>
    </row>
    <row r="23" spans="1:18" ht="75" x14ac:dyDescent="0.25">
      <c r="A23" s="94" t="s">
        <v>379</v>
      </c>
      <c r="B23" s="94"/>
      <c r="C23" s="94"/>
      <c r="D23" s="94"/>
      <c r="E23" s="94"/>
      <c r="F23" s="94"/>
      <c r="G23" s="94"/>
      <c r="H23" s="94" t="s">
        <v>378</v>
      </c>
      <c r="I23" s="94"/>
      <c r="J23" s="94"/>
      <c r="K23" s="122">
        <v>45230</v>
      </c>
      <c r="L23" s="122"/>
      <c r="M23" s="122"/>
      <c r="N23" s="91" t="s">
        <v>34</v>
      </c>
      <c r="O23" s="91"/>
      <c r="P23" s="91"/>
      <c r="Q23" s="84" t="s">
        <v>377</v>
      </c>
      <c r="R23" s="86"/>
    </row>
    <row r="24" spans="1:18" ht="30" customHeight="1" x14ac:dyDescent="0.25">
      <c r="A24" s="94">
        <v>4</v>
      </c>
      <c r="B24" s="94"/>
      <c r="C24" s="94"/>
      <c r="D24" s="94"/>
      <c r="E24" s="94"/>
      <c r="F24" s="94"/>
      <c r="G24" s="94"/>
      <c r="H24" s="94">
        <v>4</v>
      </c>
      <c r="I24" s="94"/>
      <c r="J24" s="94"/>
      <c r="K24" s="122"/>
      <c r="L24" s="122"/>
      <c r="M24" s="122"/>
      <c r="N24" s="91"/>
      <c r="O24" s="91"/>
      <c r="P24" s="91"/>
      <c r="Q24" s="88"/>
      <c r="R24" s="86"/>
    </row>
    <row r="25" spans="1:18" ht="65.099999999999994" customHeight="1" x14ac:dyDescent="0.25">
      <c r="A25" s="204" t="s">
        <v>320</v>
      </c>
      <c r="B25" s="101" t="s">
        <v>376</v>
      </c>
      <c r="C25" s="102"/>
      <c r="D25" s="102"/>
      <c r="E25" s="102"/>
      <c r="F25" s="102"/>
      <c r="G25" s="102"/>
      <c r="H25" s="102"/>
      <c r="I25" s="102"/>
      <c r="J25" s="102"/>
      <c r="K25" s="102"/>
      <c r="L25" s="102"/>
      <c r="M25" s="102"/>
      <c r="N25" s="102"/>
      <c r="O25" s="102"/>
      <c r="P25" s="102"/>
      <c r="Q25" s="102"/>
      <c r="R25" s="103"/>
    </row>
    <row r="26" spans="1:18" ht="34.5" customHeight="1" x14ac:dyDescent="0.25">
      <c r="A26" s="205" t="s">
        <v>51</v>
      </c>
      <c r="B26" s="205"/>
      <c r="C26" s="205"/>
      <c r="D26" s="205"/>
      <c r="E26" s="205"/>
      <c r="F26" s="205"/>
      <c r="G26" s="205"/>
      <c r="H26" s="205"/>
      <c r="I26" s="205"/>
      <c r="J26" s="205"/>
      <c r="K26" s="205"/>
      <c r="L26" s="205"/>
      <c r="M26" s="205"/>
      <c r="N26" s="205"/>
      <c r="O26" s="205"/>
      <c r="P26" s="205"/>
      <c r="Q26" s="205"/>
      <c r="R26" s="205"/>
    </row>
    <row r="27" spans="1:18" ht="123" customHeight="1" x14ac:dyDescent="0.25">
      <c r="A27" s="94" t="s">
        <v>375</v>
      </c>
      <c r="B27" s="94"/>
      <c r="C27" s="94"/>
      <c r="D27" s="94"/>
      <c r="E27" s="94"/>
      <c r="F27" s="94"/>
      <c r="G27" s="94"/>
      <c r="H27" s="94"/>
      <c r="I27" s="94"/>
      <c r="J27" s="94"/>
      <c r="K27" s="94"/>
      <c r="L27" s="94"/>
      <c r="M27" s="94"/>
      <c r="N27" s="94"/>
      <c r="O27" s="94"/>
      <c r="P27" s="94"/>
      <c r="Q27" s="94"/>
      <c r="R27" s="94"/>
    </row>
    <row r="28" spans="1:18" ht="20.100000000000001" customHeight="1" x14ac:dyDescent="0.25">
      <c r="A28" s="204" t="s">
        <v>35</v>
      </c>
      <c r="B28" s="158">
        <v>45215</v>
      </c>
      <c r="C28" s="158"/>
      <c r="D28" s="158"/>
      <c r="E28" s="158"/>
      <c r="F28" s="204" t="s">
        <v>36</v>
      </c>
      <c r="G28" s="57">
        <v>45244</v>
      </c>
      <c r="H28" s="204" t="s">
        <v>37</v>
      </c>
      <c r="I28" s="94" t="s">
        <v>317</v>
      </c>
      <c r="J28" s="94"/>
      <c r="K28" s="94"/>
      <c r="L28" s="94"/>
      <c r="M28" s="94"/>
      <c r="N28" s="94"/>
      <c r="O28" s="94"/>
      <c r="P28" s="94"/>
      <c r="Q28" s="94"/>
      <c r="R28" s="94"/>
    </row>
  </sheetData>
  <mergeCells count="57">
    <mergeCell ref="K24:M24"/>
    <mergeCell ref="N24:P24"/>
    <mergeCell ref="B25:R25"/>
    <mergeCell ref="A26:R26"/>
    <mergeCell ref="A27:R27"/>
    <mergeCell ref="B28:E28"/>
    <mergeCell ref="I28:R28"/>
    <mergeCell ref="A23:G23"/>
    <mergeCell ref="H23:J23"/>
    <mergeCell ref="K23:M23"/>
    <mergeCell ref="N23:P23"/>
    <mergeCell ref="A24:G24"/>
    <mergeCell ref="H24:J24"/>
    <mergeCell ref="A21:G21"/>
    <mergeCell ref="H21:J21"/>
    <mergeCell ref="K21:M21"/>
    <mergeCell ref="N21:P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A5:A6"/>
    <mergeCell ref="B5:B6"/>
    <mergeCell ref="C5:C6"/>
    <mergeCell ref="D5:D6"/>
    <mergeCell ref="E5:E6"/>
    <mergeCell ref="Q8:R8"/>
    <mergeCell ref="N4:Q4"/>
    <mergeCell ref="F5:G12"/>
    <mergeCell ref="H5:R5"/>
    <mergeCell ref="Q6:R6"/>
    <mergeCell ref="Q7:R7"/>
    <mergeCell ref="Q9:R9"/>
    <mergeCell ref="Q10:R10"/>
    <mergeCell ref="B11:E11"/>
    <mergeCell ref="Q11:R11"/>
    <mergeCell ref="B12:E12"/>
    <mergeCell ref="Q12:R12"/>
    <mergeCell ref="A1:R2"/>
    <mergeCell ref="B3:G3"/>
    <mergeCell ref="I3:M3"/>
    <mergeCell ref="N3:Q3"/>
    <mergeCell ref="B4:E4"/>
    <mergeCell ref="I4:M4"/>
  </mergeCells>
  <conditionalFormatting sqref="N21:P24">
    <cfRule type="colorScale" priority="7">
      <colorScale>
        <cfvo type="min"/>
        <cfvo type="percentile" val="50"/>
        <cfvo type="max"/>
        <color rgb="FFF8696B"/>
        <color rgb="FFFFEB84"/>
        <color rgb="FF63BE7B"/>
      </colorScale>
    </cfRule>
  </conditionalFormatting>
  <conditionalFormatting sqref="N21:P24">
    <cfRule type="containsText" dxfId="101" priority="2" operator="containsText" text="Overdue">
      <formula>NOT(ISERROR(SEARCH("Overdue",N21)))</formula>
    </cfRule>
  </conditionalFormatting>
  <conditionalFormatting sqref="N23:P23">
    <cfRule type="containsText" dxfId="100" priority="1" operator="containsText" text="Off Track">
      <formula>NOT(ISERROR(SEARCH("Off Track",N23)))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FC0895D-1F5F-4F68-8579-9B0850EE64DC}">
            <xm:f>NOT(ISERROR(SEARCH('[System and Partnership - Board Assurance Framework.xlsx]Lists'!#REF!,N21)))</xm:f>
            <xm:f>'[System and Partnership - Board Assurance Framework.xlsx]Lists'!#REF!</xm:f>
            <x14:dxf>
              <fill>
                <patternFill patternType="gray0625">
                  <bgColor theme="0" tint="-4.9989318521683403E-2"/>
                </patternFill>
              </fill>
            </x14:dxf>
          </x14:cfRule>
          <x14:cfRule type="containsText" priority="4" operator="containsText" id="{DF7D18FD-545E-4ECC-8CAD-858BD3F0AF88}">
            <xm:f>NOT(ISERROR(SEARCH('[System and Partnership - Board Assurance Framework.xlsx]Lists'!#REF!,N21)))</xm:f>
            <xm:f>'[System and Partnership - Board Assurance Framework.xlsx]Lists'!#REF!</xm:f>
            <x14:dxf>
              <fill>
                <patternFill>
                  <bgColor theme="5"/>
                </patternFill>
              </fill>
            </x14:dxf>
          </x14:cfRule>
          <x14:cfRule type="containsText" priority="5" operator="containsText" id="{0FB0F8F5-21C4-4BC3-8275-2B5046CADFA4}">
            <xm:f>NOT(ISERROR(SEARCH('[System and Partnership - Board Assurance Framework.xlsx]Lists'!#REF!,N21)))</xm:f>
            <xm:f>'[System and Partnership - Board Assurance Framework.xlsx]Lists'!#REF!</xm:f>
            <x14:dxf>
              <fill>
                <patternFill>
                  <bgColor theme="0" tint="-0.14996795556505021"/>
                </patternFill>
              </fill>
            </x14:dxf>
          </x14:cfRule>
          <x14:cfRule type="containsText" priority="6" operator="containsText" id="{9F346E2F-EF36-44DC-826C-DC111A05B7D2}">
            <xm:f>NOT(ISERROR(SEARCH('[System and Partnership - Board Assurance Framework.xlsx]Lists'!#REF!,N21)))</xm:f>
            <xm:f>'[System and Partnership - Board Assurance Framework.xlsx]Lists'!#REF!</xm:f>
            <x14:dxf>
              <font>
                <color rgb="FF006100"/>
              </font>
              <fill>
                <patternFill>
                  <bgColor rgb="FFC6EFCE"/>
                </patternFill>
              </fill>
            </x14:dxf>
          </x14:cfRule>
          <xm:sqref>N21:P24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Framework\[System and Partnership - Board Assurance Framework.xlsx]Lists'!#REF!</xm:f>
          </x14:formula1>
          <xm:sqref>B12:E12</xm:sqref>
        </x14:dataValidation>
        <x14:dataValidation type="list" allowBlank="1" showInputMessage="1" showErrorMessage="1">
          <x14:formula1>
            <xm:f>'S:\Board Assurance Framework\[System and Partnership - Board Assurance Framework.xlsx]Lists'!#REF!</xm:f>
          </x14:formula1>
          <xm:sqref>B11:E11</xm:sqref>
        </x14:dataValidation>
        <x14:dataValidation type="list" allowBlank="1" showInputMessage="1" showErrorMessage="1">
          <x14:formula1>
            <xm:f>'S:\Board Assurance Framework\[System and Partnership - Board Assurance Framework.xlsx]Lists'!#REF!</xm:f>
          </x14:formula1>
          <xm:sqref>E7:E10</xm:sqref>
        </x14:dataValidation>
        <x14:dataValidation type="list" allowBlank="1" showInputMessage="1" showErrorMessage="1">
          <x14:formula1>
            <xm:f>'S:\Board Assurance Framework\[System and Partnership - Board Assurance Framework.xlsx]Lists'!#REF!</xm:f>
          </x14:formula1>
          <xm:sqref>N21:P24</xm:sqref>
        </x14:dataValidation>
        <x14:dataValidation type="list" allowBlank="1" showInputMessage="1" showErrorMessage="1">
          <x14:formula1>
            <xm:f>'S:\Board Assurance Framework\[System and Partnership - Board Assurance Framework.xlsx]Lists'!#REF!</xm:f>
          </x14:formula1>
          <xm:sqref>B7:C10</xm:sqref>
        </x14:dataValidation>
        <x14:dataValidation type="list" allowBlank="1" showInputMessage="1" showErrorMessage="1">
          <x14:formula1>
            <xm:f>'S:\Board Assurance Framework\[System and Partnership - Board Assurance Framework.xlsx]Lists'!#REF!</xm:f>
          </x14:formula1>
          <xm:sqref>B4:E4</xm:sqref>
        </x14:dataValidation>
        <x14:dataValidation type="list" allowBlank="1" showInputMessage="1" showErrorMessage="1">
          <x14:formula1>
            <xm:f>'S:\Board Assurance Framework\[System and Partnership - Board Assurance Framework.xlsx]Lists'!#REF!</xm:f>
          </x14:formula1>
          <xm:sqref>I4:M4</xm:sqref>
        </x14:dataValidation>
        <x14:dataValidation type="list" allowBlank="1" showInputMessage="1" showErrorMessage="1">
          <x14:formula1>
            <xm:f>'S:\Board Assurance Framework\[System and Partnership - Board Assurance Framework.xlsx]Lists'!#REF!</xm:f>
          </x14:formula1>
          <xm:sqref>R4</xm:sqref>
        </x14:dataValidation>
        <x14:dataValidation type="list" allowBlank="1" showInputMessage="1" showErrorMessage="1">
          <x14:formula1>
            <xm:f>'S:\Board Assurance Framework\[System and Partnership - Board Assurance Framework.xlsx]Lists'!#REF!</xm:f>
          </x14:formula1>
          <xm:sqref>I3:M3</xm:sqref>
        </x14:dataValidation>
        <x14:dataValidation type="list" allowBlank="1" showInputMessage="1" showErrorMessage="1">
          <x14:formula1>
            <xm:f>'S:\Board Assurance Framework\[System and Partnership - Board Assurance Framework.xlsx]Lists'!#REF!</xm:f>
          </x14:formula1>
          <xm:sqref>R3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6"/>
  <sheetViews>
    <sheetView topLeftCell="A4" zoomScale="85" zoomScaleNormal="85" workbookViewId="0">
      <selection activeCell="Q10" sqref="Q10:R10"/>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98</v>
      </c>
      <c r="J3" s="94"/>
      <c r="K3" s="94"/>
      <c r="L3" s="94"/>
      <c r="M3" s="94"/>
      <c r="N3" s="262" t="s">
        <v>2</v>
      </c>
      <c r="O3" s="262"/>
      <c r="P3" s="262"/>
      <c r="Q3" s="262"/>
      <c r="R3" s="82" t="s">
        <v>97</v>
      </c>
    </row>
    <row r="4" spans="1:18" ht="83.25" customHeight="1" x14ac:dyDescent="0.25">
      <c r="A4" s="256" t="s">
        <v>3</v>
      </c>
      <c r="B4" s="94" t="s">
        <v>57</v>
      </c>
      <c r="C4" s="94"/>
      <c r="D4" s="94"/>
      <c r="E4" s="94"/>
      <c r="F4" s="256" t="s">
        <v>4</v>
      </c>
      <c r="G4" s="82" t="s">
        <v>428</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59" t="s">
        <v>21</v>
      </c>
      <c r="I5" s="258"/>
      <c r="J5" s="258"/>
      <c r="K5" s="258"/>
      <c r="L5" s="258"/>
      <c r="M5" s="258"/>
      <c r="N5" s="258"/>
      <c r="O5" s="258"/>
      <c r="P5" s="258"/>
      <c r="Q5" s="258"/>
      <c r="R5" s="257"/>
    </row>
    <row r="6" spans="1:18" ht="41.25" customHeight="1" x14ac:dyDescent="0.25">
      <c r="A6" s="262"/>
      <c r="B6" s="266"/>
      <c r="C6" s="266"/>
      <c r="D6" s="266"/>
      <c r="E6" s="266"/>
      <c r="F6" s="91"/>
      <c r="G6" s="91"/>
      <c r="H6" s="87" t="s">
        <v>15</v>
      </c>
      <c r="I6" s="11" t="s">
        <v>16</v>
      </c>
      <c r="J6" s="41">
        <v>45017</v>
      </c>
      <c r="K6" s="41">
        <v>45047</v>
      </c>
      <c r="L6" s="41">
        <v>45078</v>
      </c>
      <c r="M6" s="41">
        <v>45108</v>
      </c>
      <c r="N6" s="41">
        <v>45139</v>
      </c>
      <c r="O6" s="41">
        <v>45170</v>
      </c>
      <c r="P6" s="11" t="s">
        <v>427</v>
      </c>
      <c r="Q6" s="219" t="s">
        <v>17</v>
      </c>
      <c r="R6" s="217"/>
    </row>
    <row r="7" spans="1:18" ht="42" customHeight="1" x14ac:dyDescent="0.25">
      <c r="A7" s="256" t="s">
        <v>22</v>
      </c>
      <c r="B7" s="166">
        <v>5</v>
      </c>
      <c r="C7" s="166">
        <v>5</v>
      </c>
      <c r="D7" s="31">
        <f>SUM(B7*C7)</f>
        <v>25</v>
      </c>
      <c r="E7" s="13"/>
      <c r="F7" s="91"/>
      <c r="G7" s="91"/>
      <c r="H7" s="89" t="s">
        <v>426</v>
      </c>
      <c r="I7" s="230">
        <v>0</v>
      </c>
      <c r="J7" s="264">
        <v>0</v>
      </c>
      <c r="K7" s="264">
        <v>0</v>
      </c>
      <c r="L7" s="264">
        <v>0</v>
      </c>
      <c r="M7" s="264">
        <v>0</v>
      </c>
      <c r="N7" s="264">
        <v>0</v>
      </c>
      <c r="O7" s="264">
        <v>0</v>
      </c>
      <c r="P7" s="263">
        <v>0</v>
      </c>
      <c r="Q7" s="265" t="s">
        <v>425</v>
      </c>
      <c r="R7" s="265"/>
    </row>
    <row r="8" spans="1:18" ht="42" customHeight="1" x14ac:dyDescent="0.25">
      <c r="A8" s="256" t="s">
        <v>134</v>
      </c>
      <c r="B8" s="26">
        <v>3</v>
      </c>
      <c r="C8" s="39">
        <v>4</v>
      </c>
      <c r="D8" s="38">
        <f>SUM(B8*C8)</f>
        <v>12</v>
      </c>
      <c r="E8" s="13" t="s">
        <v>42</v>
      </c>
      <c r="F8" s="91"/>
      <c r="G8" s="91"/>
      <c r="H8" s="89" t="s">
        <v>424</v>
      </c>
      <c r="I8" s="230">
        <v>0</v>
      </c>
      <c r="J8" s="264">
        <v>0.18729999999999999</v>
      </c>
      <c r="K8" s="264">
        <v>0.19069999999999998</v>
      </c>
      <c r="L8" s="264">
        <v>0.21980000000000002</v>
      </c>
      <c r="M8" s="264">
        <v>0.19360000000000002</v>
      </c>
      <c r="N8" s="264">
        <v>0.20269999999999999</v>
      </c>
      <c r="O8" s="264" t="s">
        <v>259</v>
      </c>
      <c r="P8" s="263">
        <f>SUM(J8:O8)</f>
        <v>0.99409999999999998</v>
      </c>
      <c r="Q8" s="94"/>
      <c r="R8" s="94"/>
    </row>
    <row r="9" spans="1:18" ht="42" customHeight="1" x14ac:dyDescent="0.25">
      <c r="A9" s="256" t="s">
        <v>20</v>
      </c>
      <c r="B9" s="166">
        <v>5</v>
      </c>
      <c r="C9" s="39">
        <v>4</v>
      </c>
      <c r="D9" s="31">
        <f>B9*C9</f>
        <v>20</v>
      </c>
      <c r="E9" s="13" t="s">
        <v>40</v>
      </c>
      <c r="F9" s="91"/>
      <c r="G9" s="91"/>
      <c r="H9" s="82"/>
      <c r="I9" s="82"/>
      <c r="J9" s="82"/>
      <c r="K9" s="82"/>
      <c r="L9" s="82"/>
      <c r="M9" s="82"/>
      <c r="N9" s="82"/>
      <c r="O9" s="86"/>
      <c r="P9" s="82"/>
      <c r="Q9" s="98"/>
      <c r="R9" s="99"/>
    </row>
    <row r="10" spans="1:18" ht="42" customHeight="1" x14ac:dyDescent="0.25">
      <c r="A10" s="256" t="s">
        <v>11</v>
      </c>
      <c r="B10" s="184">
        <v>2</v>
      </c>
      <c r="C10" s="26">
        <v>3</v>
      </c>
      <c r="D10" s="32">
        <f>SUM(B10*C10)</f>
        <v>6</v>
      </c>
      <c r="E10" s="13"/>
      <c r="F10" s="91"/>
      <c r="G10" s="91"/>
      <c r="H10" s="82"/>
      <c r="I10" s="86"/>
      <c r="J10" s="86"/>
      <c r="K10" s="86"/>
      <c r="L10" s="86"/>
      <c r="M10" s="86"/>
      <c r="N10" s="86"/>
      <c r="O10" s="86"/>
      <c r="P10" s="86"/>
      <c r="Q10" s="98"/>
      <c r="R10" s="99"/>
    </row>
    <row r="11" spans="1:18" ht="42" customHeight="1" x14ac:dyDescent="0.25">
      <c r="A11" s="256" t="s">
        <v>12</v>
      </c>
      <c r="B11" s="91" t="s">
        <v>49</v>
      </c>
      <c r="C11" s="91"/>
      <c r="D11" s="91"/>
      <c r="E11" s="91"/>
      <c r="F11" s="91"/>
      <c r="G11" s="91"/>
      <c r="H11" s="82"/>
      <c r="I11" s="86"/>
      <c r="J11" s="86"/>
      <c r="K11" s="86"/>
      <c r="L11" s="86"/>
      <c r="M11" s="86"/>
      <c r="N11" s="86"/>
      <c r="O11" s="86"/>
      <c r="P11" s="86"/>
      <c r="Q11" s="98"/>
      <c r="R11" s="99"/>
    </row>
    <row r="12" spans="1:18" ht="42" customHeight="1" x14ac:dyDescent="0.25">
      <c r="A12" s="256" t="s">
        <v>13</v>
      </c>
      <c r="B12" s="91" t="s">
        <v>45</v>
      </c>
      <c r="C12" s="91"/>
      <c r="D12" s="91"/>
      <c r="E12" s="91"/>
      <c r="F12" s="91"/>
      <c r="G12" s="91"/>
      <c r="H12" s="82"/>
      <c r="I12" s="86"/>
      <c r="J12" s="86"/>
      <c r="K12" s="86"/>
      <c r="L12" s="86"/>
      <c r="M12" s="86"/>
      <c r="N12" s="86"/>
      <c r="O12" s="86"/>
      <c r="P12" s="86"/>
      <c r="Q12" s="98"/>
      <c r="R12" s="99"/>
    </row>
    <row r="13" spans="1:18" ht="35.1" customHeight="1" x14ac:dyDescent="0.25">
      <c r="A13" s="259" t="s">
        <v>14</v>
      </c>
      <c r="B13" s="258"/>
      <c r="C13" s="258"/>
      <c r="D13" s="258"/>
      <c r="E13" s="258"/>
      <c r="F13" s="258"/>
      <c r="G13" s="258"/>
      <c r="H13" s="258"/>
      <c r="I13" s="258"/>
      <c r="J13" s="258"/>
      <c r="K13" s="258"/>
      <c r="L13" s="258"/>
      <c r="M13" s="258"/>
      <c r="N13" s="258"/>
      <c r="O13" s="258"/>
      <c r="P13" s="258"/>
      <c r="Q13" s="258"/>
      <c r="R13" s="257"/>
    </row>
    <row r="14" spans="1:18" ht="80.25" customHeight="1" x14ac:dyDescent="0.25">
      <c r="A14" s="116" t="s">
        <v>423</v>
      </c>
      <c r="B14" s="117"/>
      <c r="C14" s="117"/>
      <c r="D14" s="117"/>
      <c r="E14" s="117"/>
      <c r="F14" s="117"/>
      <c r="G14" s="117"/>
      <c r="H14" s="117"/>
      <c r="I14" s="117"/>
      <c r="J14" s="117"/>
      <c r="K14" s="117"/>
      <c r="L14" s="117"/>
      <c r="M14" s="117"/>
      <c r="N14" s="117"/>
      <c r="O14" s="117"/>
      <c r="P14" s="117"/>
      <c r="Q14" s="117"/>
      <c r="R14" s="118"/>
    </row>
    <row r="15" spans="1:18" ht="34.5" customHeight="1" x14ac:dyDescent="0.25">
      <c r="A15" s="259" t="s">
        <v>23</v>
      </c>
      <c r="B15" s="258"/>
      <c r="C15" s="258"/>
      <c r="D15" s="258"/>
      <c r="E15" s="258"/>
      <c r="F15" s="258"/>
      <c r="G15" s="258"/>
      <c r="H15" s="258"/>
      <c r="I15" s="258"/>
      <c r="J15" s="258"/>
      <c r="K15" s="258"/>
      <c r="L15" s="258"/>
      <c r="M15" s="258"/>
      <c r="N15" s="258"/>
      <c r="O15" s="258"/>
      <c r="P15" s="258"/>
      <c r="Q15" s="258"/>
      <c r="R15" s="257"/>
    </row>
    <row r="16" spans="1:18" ht="60" customHeight="1" x14ac:dyDescent="0.25">
      <c r="A16" s="116" t="s">
        <v>422</v>
      </c>
      <c r="B16" s="117"/>
      <c r="C16" s="117"/>
      <c r="D16" s="117"/>
      <c r="E16" s="117"/>
      <c r="F16" s="117"/>
      <c r="G16" s="117"/>
      <c r="H16" s="117"/>
      <c r="I16" s="117"/>
      <c r="J16" s="117"/>
      <c r="K16" s="117"/>
      <c r="L16" s="117"/>
      <c r="M16" s="117"/>
      <c r="N16" s="117"/>
      <c r="O16" s="117"/>
      <c r="P16" s="117"/>
      <c r="Q16" s="117"/>
      <c r="R16" s="118"/>
    </row>
    <row r="17" spans="1:18" ht="34.5" customHeight="1" x14ac:dyDescent="0.25">
      <c r="A17" s="262" t="s">
        <v>24</v>
      </c>
      <c r="B17" s="262"/>
      <c r="C17" s="262"/>
      <c r="D17" s="262"/>
      <c r="E17" s="262"/>
      <c r="F17" s="262"/>
      <c r="G17" s="262"/>
      <c r="H17" s="259" t="s">
        <v>25</v>
      </c>
      <c r="I17" s="258"/>
      <c r="J17" s="258"/>
      <c r="K17" s="258"/>
      <c r="L17" s="258"/>
      <c r="M17" s="258"/>
      <c r="N17" s="258"/>
      <c r="O17" s="258"/>
      <c r="P17" s="258"/>
      <c r="Q17" s="258"/>
      <c r="R17" s="257"/>
    </row>
    <row r="18" spans="1:18" ht="119.25" customHeight="1" x14ac:dyDescent="0.25">
      <c r="A18" s="94" t="s">
        <v>421</v>
      </c>
      <c r="B18" s="94"/>
      <c r="C18" s="94"/>
      <c r="D18" s="94"/>
      <c r="E18" s="94"/>
      <c r="F18" s="94"/>
      <c r="G18" s="94"/>
      <c r="H18" s="116" t="s">
        <v>420</v>
      </c>
      <c r="I18" s="117"/>
      <c r="J18" s="117"/>
      <c r="K18" s="117"/>
      <c r="L18" s="117"/>
      <c r="M18" s="117"/>
      <c r="N18" s="117"/>
      <c r="O18" s="117"/>
      <c r="P18" s="117"/>
      <c r="Q18" s="117"/>
      <c r="R18" s="118"/>
    </row>
    <row r="19" spans="1:18" ht="33" customHeight="1" x14ac:dyDescent="0.25">
      <c r="A19" s="262" t="s">
        <v>27</v>
      </c>
      <c r="B19" s="262"/>
      <c r="C19" s="262"/>
      <c r="D19" s="262"/>
      <c r="E19" s="262"/>
      <c r="F19" s="262"/>
      <c r="G19" s="262"/>
      <c r="H19" s="259" t="s">
        <v>26</v>
      </c>
      <c r="I19" s="258"/>
      <c r="J19" s="258"/>
      <c r="K19" s="258"/>
      <c r="L19" s="258"/>
      <c r="M19" s="258"/>
      <c r="N19" s="258"/>
      <c r="O19" s="258"/>
      <c r="P19" s="258"/>
      <c r="Q19" s="258"/>
      <c r="R19" s="257"/>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96.75" customHeight="1" x14ac:dyDescent="0.25">
      <c r="A21" s="94" t="s">
        <v>419</v>
      </c>
      <c r="B21" s="94"/>
      <c r="C21" s="94"/>
      <c r="D21" s="94"/>
      <c r="E21" s="94"/>
      <c r="F21" s="94"/>
      <c r="G21" s="94"/>
      <c r="H21" s="94" t="s">
        <v>418</v>
      </c>
      <c r="I21" s="94"/>
      <c r="J21" s="94"/>
      <c r="K21" s="122">
        <v>45199</v>
      </c>
      <c r="L21" s="122"/>
      <c r="M21" s="122"/>
      <c r="N21" s="91" t="s">
        <v>31</v>
      </c>
      <c r="O21" s="91"/>
      <c r="P21" s="91"/>
      <c r="Q21" s="86" t="s">
        <v>417</v>
      </c>
      <c r="R21" s="86" t="s">
        <v>416</v>
      </c>
    </row>
    <row r="22" spans="1:18" ht="48" customHeight="1" x14ac:dyDescent="0.25">
      <c r="A22" s="94">
        <v>2</v>
      </c>
      <c r="B22" s="94"/>
      <c r="C22" s="94"/>
      <c r="D22" s="94"/>
      <c r="E22" s="94"/>
      <c r="F22" s="94"/>
      <c r="G22" s="94"/>
      <c r="H22" s="94" t="s">
        <v>415</v>
      </c>
      <c r="I22" s="94"/>
      <c r="J22" s="94"/>
      <c r="K22" s="122">
        <v>45169</v>
      </c>
      <c r="L22" s="122"/>
      <c r="M22" s="122"/>
      <c r="N22" s="91" t="s">
        <v>31</v>
      </c>
      <c r="O22" s="91"/>
      <c r="P22" s="91"/>
      <c r="Q22" s="86" t="s">
        <v>414</v>
      </c>
      <c r="R22" s="86" t="s">
        <v>413</v>
      </c>
    </row>
    <row r="23" spans="1:18" ht="160.5" customHeight="1" x14ac:dyDescent="0.25">
      <c r="A23" s="256" t="s">
        <v>102</v>
      </c>
      <c r="B23" s="101" t="s">
        <v>412</v>
      </c>
      <c r="C23" s="102"/>
      <c r="D23" s="102"/>
      <c r="E23" s="102"/>
      <c r="F23" s="102"/>
      <c r="G23" s="102"/>
      <c r="H23" s="102"/>
      <c r="I23" s="102"/>
      <c r="J23" s="102"/>
      <c r="K23" s="102"/>
      <c r="L23" s="102"/>
      <c r="M23" s="102"/>
      <c r="N23" s="102"/>
      <c r="O23" s="102"/>
      <c r="P23" s="102"/>
      <c r="Q23" s="102"/>
      <c r="R23" s="103"/>
    </row>
    <row r="24" spans="1:18" ht="34.5" customHeight="1" x14ac:dyDescent="0.25">
      <c r="A24" s="259" t="s">
        <v>51</v>
      </c>
      <c r="B24" s="258"/>
      <c r="C24" s="258"/>
      <c r="D24" s="258"/>
      <c r="E24" s="258"/>
      <c r="F24" s="258"/>
      <c r="G24" s="258"/>
      <c r="H24" s="258"/>
      <c r="I24" s="258"/>
      <c r="J24" s="258"/>
      <c r="K24" s="258"/>
      <c r="L24" s="258"/>
      <c r="M24" s="258"/>
      <c r="N24" s="258"/>
      <c r="O24" s="258"/>
      <c r="P24" s="258"/>
      <c r="Q24" s="258"/>
      <c r="R24" s="257"/>
    </row>
    <row r="25" spans="1:18" ht="60" customHeight="1" x14ac:dyDescent="0.25">
      <c r="A25" s="116" t="s">
        <v>411</v>
      </c>
      <c r="B25" s="117"/>
      <c r="C25" s="117"/>
      <c r="D25" s="117"/>
      <c r="E25" s="117"/>
      <c r="F25" s="117"/>
      <c r="G25" s="117"/>
      <c r="H25" s="117"/>
      <c r="I25" s="117"/>
      <c r="J25" s="117"/>
      <c r="K25" s="117"/>
      <c r="L25" s="117"/>
      <c r="M25" s="117"/>
      <c r="N25" s="117"/>
      <c r="O25" s="117"/>
      <c r="P25" s="117"/>
      <c r="Q25" s="117"/>
      <c r="R25" s="118"/>
    </row>
    <row r="26" spans="1:18" ht="24.95" customHeight="1" x14ac:dyDescent="0.25">
      <c r="A26" s="256" t="s">
        <v>35</v>
      </c>
      <c r="B26" s="158">
        <v>45208</v>
      </c>
      <c r="C26" s="158"/>
      <c r="D26" s="158"/>
      <c r="E26" s="158"/>
      <c r="F26" s="256" t="s">
        <v>36</v>
      </c>
      <c r="G26" s="57">
        <v>45245</v>
      </c>
      <c r="H26" s="256" t="s">
        <v>37</v>
      </c>
      <c r="I26" s="116" t="s">
        <v>410</v>
      </c>
      <c r="J26" s="117"/>
      <c r="K26" s="117"/>
      <c r="L26" s="117"/>
      <c r="M26" s="117"/>
      <c r="N26" s="117"/>
      <c r="O26" s="117"/>
      <c r="P26" s="117"/>
      <c r="Q26" s="117"/>
      <c r="R26" s="118"/>
    </row>
  </sheetData>
  <mergeCells count="49">
    <mergeCell ref="N4:Q4"/>
    <mergeCell ref="Q9:R9"/>
    <mergeCell ref="F5:G12"/>
    <mergeCell ref="H5:R5"/>
    <mergeCell ref="Q6:R6"/>
    <mergeCell ref="Q7:R7"/>
    <mergeCell ref="B11:E11"/>
    <mergeCell ref="Q11:R11"/>
    <mergeCell ref="B12:E12"/>
    <mergeCell ref="Q12:R12"/>
    <mergeCell ref="A1:R2"/>
    <mergeCell ref="B3:G3"/>
    <mergeCell ref="I3:M3"/>
    <mergeCell ref="N3:Q3"/>
    <mergeCell ref="B4:E4"/>
    <mergeCell ref="I4:M4"/>
    <mergeCell ref="Q8:R8"/>
    <mergeCell ref="Q10:R10"/>
    <mergeCell ref="A5:A6"/>
    <mergeCell ref="B5:B6"/>
    <mergeCell ref="C5:C6"/>
    <mergeCell ref="D5:D6"/>
    <mergeCell ref="E5:E6"/>
    <mergeCell ref="A13:R13"/>
    <mergeCell ref="A14:R14"/>
    <mergeCell ref="A15:R15"/>
    <mergeCell ref="A16:R16"/>
    <mergeCell ref="A17:G17"/>
    <mergeCell ref="H17:R17"/>
    <mergeCell ref="H22:J22"/>
    <mergeCell ref="K22:M22"/>
    <mergeCell ref="N22:P22"/>
    <mergeCell ref="A18:G18"/>
    <mergeCell ref="H18:R18"/>
    <mergeCell ref="A19:G20"/>
    <mergeCell ref="H19:R19"/>
    <mergeCell ref="H20:J20"/>
    <mergeCell ref="K20:M20"/>
    <mergeCell ref="N20:P20"/>
    <mergeCell ref="A24:R24"/>
    <mergeCell ref="A25:R25"/>
    <mergeCell ref="B26:E26"/>
    <mergeCell ref="I26:R26"/>
    <mergeCell ref="B23:R23"/>
    <mergeCell ref="A21:G21"/>
    <mergeCell ref="H21:J21"/>
    <mergeCell ref="K21:M21"/>
    <mergeCell ref="N21:P21"/>
    <mergeCell ref="A22:G22"/>
  </mergeCells>
  <conditionalFormatting sqref="N21:P22">
    <cfRule type="containsText" dxfId="95" priority="1" operator="containsText" text="Overdue">
      <formula>NOT(ISERROR(SEARCH("Overdue",N21)))</formula>
    </cfRule>
  </conditionalFormatting>
  <conditionalFormatting sqref="N21:P22">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588602DD-7F25-4EA0-BF54-B70E6CBDC838}">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3" operator="containsText" id="{34B6D196-00A6-41AB-A124-B2D9A99155DB}">
            <xm:f>NOT(ISERROR(SEARCH('[Sustainability - Board Assurance Framework.xlsx]Lists'!#REF!,N21)))</xm:f>
            <xm:f>'[Sustainability - Board Assurance Framework.xlsx]Lists'!#REF!</xm:f>
            <x14:dxf>
              <fill>
                <patternFill>
                  <bgColor theme="5"/>
                </patternFill>
              </fill>
            </x14:dxf>
          </x14:cfRule>
          <x14:cfRule type="containsText" priority="4" operator="containsText" id="{8FCA9277-2773-4D72-8E81-88EA77664EC3}">
            <xm:f>NOT(ISERROR(SEARCH('[Sustainability - Board Assurance Framework.xlsx]Lists'!#REF!,N21)))</xm:f>
            <xm:f>'[Sustainability - Board Assurance Framework.xlsx]Lists'!#REF!</xm:f>
            <x14:dxf>
              <fill>
                <patternFill>
                  <bgColor theme="0" tint="-0.14996795556505021"/>
                </patternFill>
              </fill>
            </x14:dxf>
          </x14:cfRule>
          <x14:cfRule type="containsText" priority="5" operator="containsText" id="{FAFF0B52-CC21-4339-BCA6-2F9E1B2688D5}">
            <xm:f>NOT(ISERROR(SEARCH('[Sustainability - Board Assurance Framework.xlsx]Lists'!#REF!,N21)))</xm:f>
            <xm:f>'[Sustainability - Board Assurance Framework.xlsx]Lists'!#REF!</xm:f>
            <x14:dxf>
              <font>
                <color rgb="FF006100"/>
              </font>
              <fill>
                <patternFill>
                  <bgColor rgb="FFC6EFCE"/>
                </patternFill>
              </fill>
            </x14:dxf>
          </x14:cfRule>
          <xm:sqref>N21:P22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N21:P22</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 type="list" allowBlank="1" showInputMessage="1" showErrorMessage="1">
          <x14:formula1>
            <xm:f>'S:\Board Assurance Framework\[Sustainability - Board Assurance Framework.xlsx]Lists'!#REF!</xm:f>
          </x14:formula1>
          <xm:sqref>R3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8"/>
  <sheetViews>
    <sheetView topLeftCell="A4" workbookViewId="0">
      <selection activeCell="I11" sqref="I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100</v>
      </c>
      <c r="J3" s="94"/>
      <c r="K3" s="94"/>
      <c r="L3" s="94"/>
      <c r="M3" s="94"/>
      <c r="N3" s="262" t="s">
        <v>2</v>
      </c>
      <c r="O3" s="262"/>
      <c r="P3" s="262"/>
      <c r="Q3" s="262"/>
      <c r="R3" s="82" t="s">
        <v>451</v>
      </c>
    </row>
    <row r="4" spans="1:18" ht="65.099999999999994" customHeight="1" x14ac:dyDescent="0.25">
      <c r="A4" s="256" t="s">
        <v>3</v>
      </c>
      <c r="B4" s="94" t="s">
        <v>68</v>
      </c>
      <c r="C4" s="94"/>
      <c r="D4" s="94"/>
      <c r="E4" s="94"/>
      <c r="F4" s="256" t="s">
        <v>4</v>
      </c>
      <c r="G4" s="82" t="s">
        <v>450</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62" t="s">
        <v>21</v>
      </c>
      <c r="I5" s="262"/>
      <c r="J5" s="262"/>
      <c r="K5" s="262"/>
      <c r="L5" s="262"/>
      <c r="M5" s="262"/>
      <c r="N5" s="262"/>
      <c r="O5" s="262"/>
      <c r="P5" s="262"/>
      <c r="Q5" s="262"/>
      <c r="R5" s="262"/>
    </row>
    <row r="6" spans="1:18" ht="41.25" customHeight="1" x14ac:dyDescent="0.25">
      <c r="A6" s="262"/>
      <c r="B6" s="266"/>
      <c r="C6" s="266"/>
      <c r="D6" s="266"/>
      <c r="E6" s="266"/>
      <c r="F6" s="91"/>
      <c r="G6" s="91"/>
      <c r="H6" s="87" t="s">
        <v>15</v>
      </c>
      <c r="I6" s="11" t="s">
        <v>16</v>
      </c>
      <c r="J6" s="41">
        <v>45017</v>
      </c>
      <c r="K6" s="41">
        <v>45047</v>
      </c>
      <c r="L6" s="41">
        <v>45078</v>
      </c>
      <c r="M6" s="50">
        <v>45108</v>
      </c>
      <c r="N6" s="50">
        <v>45139</v>
      </c>
      <c r="O6" s="50">
        <v>45170</v>
      </c>
      <c r="P6" s="11" t="s">
        <v>427</v>
      </c>
      <c r="Q6" s="96" t="s">
        <v>17</v>
      </c>
      <c r="R6" s="96"/>
    </row>
    <row r="7" spans="1:18" ht="42" customHeight="1" x14ac:dyDescent="0.25">
      <c r="A7" s="256" t="s">
        <v>22</v>
      </c>
      <c r="B7" s="166">
        <v>5</v>
      </c>
      <c r="C7" s="39">
        <v>4</v>
      </c>
      <c r="D7" s="31">
        <f>SUM(B7*C7)</f>
        <v>20</v>
      </c>
      <c r="E7" s="13"/>
      <c r="F7" s="91"/>
      <c r="G7" s="91"/>
      <c r="H7" s="224" t="s">
        <v>449</v>
      </c>
      <c r="I7" s="268">
        <v>0</v>
      </c>
      <c r="J7" s="267">
        <v>-13.3</v>
      </c>
      <c r="K7" s="267">
        <v>-13.178000000000001</v>
      </c>
      <c r="L7" s="267">
        <v>-12.6</v>
      </c>
      <c r="M7" s="267">
        <v>-10</v>
      </c>
      <c r="N7" s="267">
        <v>-12.992000000000001</v>
      </c>
      <c r="O7" s="267">
        <v>-12.593999999999999</v>
      </c>
      <c r="P7" s="268">
        <f>O7</f>
        <v>-12.593999999999999</v>
      </c>
      <c r="Q7" s="94" t="s">
        <v>448</v>
      </c>
      <c r="R7" s="94"/>
    </row>
    <row r="8" spans="1:18" ht="42" customHeight="1" x14ac:dyDescent="0.25">
      <c r="A8" s="256" t="s">
        <v>134</v>
      </c>
      <c r="B8" s="166">
        <v>5</v>
      </c>
      <c r="C8" s="166">
        <v>5</v>
      </c>
      <c r="D8" s="31">
        <f>B8*C8</f>
        <v>25</v>
      </c>
      <c r="E8" s="13" t="s">
        <v>40</v>
      </c>
      <c r="F8" s="91"/>
      <c r="G8" s="91"/>
      <c r="H8" s="224" t="s">
        <v>447</v>
      </c>
      <c r="I8" s="268">
        <v>0</v>
      </c>
      <c r="J8" s="267">
        <v>3.0029277777777752E-2</v>
      </c>
      <c r="K8" s="267">
        <v>2.7750331111111096E-2</v>
      </c>
      <c r="L8" s="267">
        <v>1.4353090143369161E-2</v>
      </c>
      <c r="M8" s="267">
        <v>-1.2149662388330422</v>
      </c>
      <c r="N8" s="267">
        <v>-2.0511093604997095</v>
      </c>
      <c r="O8" s="267">
        <v>-2.0459999999999998</v>
      </c>
      <c r="P8" s="268">
        <v>-5.71</v>
      </c>
      <c r="Q8" s="116" t="s">
        <v>446</v>
      </c>
      <c r="R8" s="118"/>
    </row>
    <row r="9" spans="1:18" ht="42" customHeight="1" x14ac:dyDescent="0.25">
      <c r="A9" s="256" t="s">
        <v>20</v>
      </c>
      <c r="B9" s="166">
        <v>5</v>
      </c>
      <c r="C9" s="166">
        <v>5</v>
      </c>
      <c r="D9" s="31">
        <f>B9*C9</f>
        <v>25</v>
      </c>
      <c r="E9" s="13" t="s">
        <v>42</v>
      </c>
      <c r="F9" s="91"/>
      <c r="G9" s="91"/>
      <c r="H9" s="224" t="s">
        <v>445</v>
      </c>
      <c r="I9" s="268">
        <v>0</v>
      </c>
      <c r="J9" s="267">
        <v>0</v>
      </c>
      <c r="K9" s="267">
        <v>0</v>
      </c>
      <c r="L9" s="267">
        <v>0</v>
      </c>
      <c r="M9" s="267">
        <v>0</v>
      </c>
      <c r="N9" s="267">
        <v>0</v>
      </c>
      <c r="O9" s="267">
        <v>0</v>
      </c>
      <c r="P9" s="267">
        <f>O9</f>
        <v>0</v>
      </c>
      <c r="Q9" s="94" t="s">
        <v>444</v>
      </c>
      <c r="R9" s="94"/>
    </row>
    <row r="10" spans="1:18" ht="42" customHeight="1" x14ac:dyDescent="0.25">
      <c r="A10" s="256" t="s">
        <v>11</v>
      </c>
      <c r="B10" s="184">
        <v>2</v>
      </c>
      <c r="C10" s="184">
        <v>2</v>
      </c>
      <c r="D10" s="32">
        <f>SUM(B10*C10)</f>
        <v>4</v>
      </c>
      <c r="E10" s="13"/>
      <c r="F10" s="91"/>
      <c r="G10" s="91"/>
      <c r="H10" s="82"/>
      <c r="I10" s="82"/>
      <c r="J10" s="82"/>
      <c r="K10" s="82"/>
      <c r="L10" s="82"/>
      <c r="M10" s="82"/>
      <c r="N10" s="82"/>
      <c r="O10" s="86"/>
      <c r="P10" s="82"/>
      <c r="Q10" s="91"/>
      <c r="R10" s="91"/>
    </row>
    <row r="11" spans="1:18" ht="42" customHeight="1" x14ac:dyDescent="0.25">
      <c r="A11" s="256" t="s">
        <v>12</v>
      </c>
      <c r="B11" s="91" t="s">
        <v>50</v>
      </c>
      <c r="C11" s="91"/>
      <c r="D11" s="91"/>
      <c r="E11" s="91"/>
      <c r="F11" s="91"/>
      <c r="G11" s="91"/>
      <c r="H11" s="82"/>
      <c r="I11" s="86"/>
      <c r="J11" s="86"/>
      <c r="K11" s="86"/>
      <c r="L11" s="86"/>
      <c r="M11" s="86"/>
      <c r="N11" s="86"/>
      <c r="O11" s="86"/>
      <c r="P11" s="86"/>
      <c r="Q11" s="91"/>
      <c r="R11" s="91"/>
    </row>
    <row r="12" spans="1:18" ht="42" customHeight="1" x14ac:dyDescent="0.25">
      <c r="A12" s="256" t="s">
        <v>13</v>
      </c>
      <c r="B12" s="91" t="s">
        <v>46</v>
      </c>
      <c r="C12" s="91"/>
      <c r="D12" s="91"/>
      <c r="E12" s="91"/>
      <c r="F12" s="91"/>
      <c r="G12" s="91"/>
      <c r="H12" s="82"/>
      <c r="I12" s="86"/>
      <c r="J12" s="86"/>
      <c r="K12" s="86"/>
      <c r="L12" s="86"/>
      <c r="M12" s="86"/>
      <c r="N12" s="86"/>
      <c r="O12" s="86"/>
      <c r="P12" s="86"/>
      <c r="Q12" s="91"/>
      <c r="R12" s="91"/>
    </row>
    <row r="13" spans="1:18" ht="35.1" customHeight="1" x14ac:dyDescent="0.25">
      <c r="A13" s="262" t="s">
        <v>14</v>
      </c>
      <c r="B13" s="262"/>
      <c r="C13" s="262"/>
      <c r="D13" s="262"/>
      <c r="E13" s="262"/>
      <c r="F13" s="262"/>
      <c r="G13" s="262"/>
      <c r="H13" s="262"/>
      <c r="I13" s="262"/>
      <c r="J13" s="262"/>
      <c r="K13" s="262"/>
      <c r="L13" s="262"/>
      <c r="M13" s="262"/>
      <c r="N13" s="262"/>
      <c r="O13" s="262"/>
      <c r="P13" s="262"/>
      <c r="Q13" s="262"/>
      <c r="R13" s="262"/>
    </row>
    <row r="14" spans="1:18" ht="85.5" customHeight="1" x14ac:dyDescent="0.25">
      <c r="A14" s="94" t="s">
        <v>443</v>
      </c>
      <c r="B14" s="94"/>
      <c r="C14" s="94"/>
      <c r="D14" s="94"/>
      <c r="E14" s="94"/>
      <c r="F14" s="94"/>
      <c r="G14" s="94"/>
      <c r="H14" s="94"/>
      <c r="I14" s="94"/>
      <c r="J14" s="94"/>
      <c r="K14" s="94"/>
      <c r="L14" s="94"/>
      <c r="M14" s="94"/>
      <c r="N14" s="94"/>
      <c r="O14" s="94"/>
      <c r="P14" s="94"/>
      <c r="Q14" s="94"/>
      <c r="R14" s="94"/>
    </row>
    <row r="15" spans="1:18" ht="34.5" customHeight="1" x14ac:dyDescent="0.25">
      <c r="A15" s="262" t="s">
        <v>23</v>
      </c>
      <c r="B15" s="262"/>
      <c r="C15" s="262"/>
      <c r="D15" s="262"/>
      <c r="E15" s="262"/>
      <c r="F15" s="262"/>
      <c r="G15" s="262"/>
      <c r="H15" s="262"/>
      <c r="I15" s="262"/>
      <c r="J15" s="262"/>
      <c r="K15" s="262"/>
      <c r="L15" s="262"/>
      <c r="M15" s="262"/>
      <c r="N15" s="262"/>
      <c r="O15" s="262"/>
      <c r="P15" s="262"/>
      <c r="Q15" s="262"/>
      <c r="R15" s="262"/>
    </row>
    <row r="16" spans="1:18" ht="66" customHeight="1" x14ac:dyDescent="0.25">
      <c r="A16" s="94" t="s">
        <v>442</v>
      </c>
      <c r="B16" s="94"/>
      <c r="C16" s="94"/>
      <c r="D16" s="94"/>
      <c r="E16" s="94"/>
      <c r="F16" s="94"/>
      <c r="G16" s="94"/>
      <c r="H16" s="94"/>
      <c r="I16" s="94"/>
      <c r="J16" s="94"/>
      <c r="K16" s="94"/>
      <c r="L16" s="94"/>
      <c r="M16" s="94"/>
      <c r="N16" s="94"/>
      <c r="O16" s="94"/>
      <c r="P16" s="94"/>
      <c r="Q16" s="94"/>
      <c r="R16" s="94"/>
    </row>
    <row r="17" spans="1:18" ht="34.5" customHeight="1" x14ac:dyDescent="0.25">
      <c r="A17" s="262" t="s">
        <v>24</v>
      </c>
      <c r="B17" s="262"/>
      <c r="C17" s="262"/>
      <c r="D17" s="262"/>
      <c r="E17" s="262"/>
      <c r="F17" s="262"/>
      <c r="G17" s="262"/>
      <c r="H17" s="262" t="s">
        <v>25</v>
      </c>
      <c r="I17" s="262"/>
      <c r="J17" s="262"/>
      <c r="K17" s="262"/>
      <c r="L17" s="262"/>
      <c r="M17" s="262"/>
      <c r="N17" s="262"/>
      <c r="O17" s="262"/>
      <c r="P17" s="262"/>
      <c r="Q17" s="262"/>
      <c r="R17" s="262"/>
    </row>
    <row r="18" spans="1:18" ht="150" customHeight="1" x14ac:dyDescent="0.25">
      <c r="A18" s="94" t="s">
        <v>441</v>
      </c>
      <c r="B18" s="94"/>
      <c r="C18" s="94"/>
      <c r="D18" s="94"/>
      <c r="E18" s="94"/>
      <c r="F18" s="94"/>
      <c r="G18" s="94"/>
      <c r="H18" s="94" t="s">
        <v>440</v>
      </c>
      <c r="I18" s="94"/>
      <c r="J18" s="94"/>
      <c r="K18" s="94"/>
      <c r="L18" s="94"/>
      <c r="M18" s="94"/>
      <c r="N18" s="94"/>
      <c r="O18" s="94"/>
      <c r="P18" s="94"/>
      <c r="Q18" s="94"/>
      <c r="R18" s="94"/>
    </row>
    <row r="19" spans="1:18" ht="33" customHeight="1" x14ac:dyDescent="0.25">
      <c r="A19" s="262" t="s">
        <v>27</v>
      </c>
      <c r="B19" s="262"/>
      <c r="C19" s="262"/>
      <c r="D19" s="262"/>
      <c r="E19" s="262"/>
      <c r="F19" s="262"/>
      <c r="G19" s="262"/>
      <c r="H19" s="262" t="s">
        <v>26</v>
      </c>
      <c r="I19" s="262"/>
      <c r="J19" s="262"/>
      <c r="K19" s="262"/>
      <c r="L19" s="262"/>
      <c r="M19" s="262"/>
      <c r="N19" s="262"/>
      <c r="O19" s="262"/>
      <c r="P19" s="262"/>
      <c r="Q19" s="262"/>
      <c r="R19" s="262"/>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60.75" customHeight="1" x14ac:dyDescent="0.25">
      <c r="A21" s="94" t="s">
        <v>439</v>
      </c>
      <c r="B21" s="94"/>
      <c r="C21" s="94"/>
      <c r="D21" s="94"/>
      <c r="E21" s="94"/>
      <c r="F21" s="94"/>
      <c r="G21" s="94"/>
      <c r="H21" s="94" t="s">
        <v>438</v>
      </c>
      <c r="I21" s="94"/>
      <c r="J21" s="94"/>
      <c r="K21" s="122">
        <v>45199</v>
      </c>
      <c r="L21" s="122"/>
      <c r="M21" s="122"/>
      <c r="N21" s="91" t="s">
        <v>31</v>
      </c>
      <c r="O21" s="91"/>
      <c r="P21" s="91"/>
      <c r="Q21" s="86" t="s">
        <v>437</v>
      </c>
      <c r="R21" s="86"/>
    </row>
    <row r="22" spans="1:18" ht="30" customHeight="1" x14ac:dyDescent="0.25">
      <c r="A22" s="94" t="s">
        <v>436</v>
      </c>
      <c r="B22" s="94"/>
      <c r="C22" s="94"/>
      <c r="D22" s="94"/>
      <c r="E22" s="94"/>
      <c r="F22" s="94"/>
      <c r="G22" s="94"/>
      <c r="H22" s="94" t="s">
        <v>435</v>
      </c>
      <c r="I22" s="94"/>
      <c r="J22" s="94"/>
      <c r="K22" s="122">
        <v>45199</v>
      </c>
      <c r="L22" s="122"/>
      <c r="M22" s="122"/>
      <c r="N22" s="91" t="s">
        <v>31</v>
      </c>
      <c r="O22" s="91"/>
      <c r="P22" s="91"/>
      <c r="Q22" s="86" t="s">
        <v>434</v>
      </c>
      <c r="R22" s="86"/>
    </row>
    <row r="23" spans="1:18" ht="40.15" customHeight="1" x14ac:dyDescent="0.25">
      <c r="A23" s="94"/>
      <c r="B23" s="94"/>
      <c r="C23" s="94"/>
      <c r="D23" s="94"/>
      <c r="E23" s="94"/>
      <c r="F23" s="94"/>
      <c r="G23" s="94"/>
      <c r="H23" s="94" t="s">
        <v>433</v>
      </c>
      <c r="I23" s="94"/>
      <c r="J23" s="94"/>
      <c r="K23" s="122">
        <v>45382</v>
      </c>
      <c r="L23" s="122"/>
      <c r="M23" s="122"/>
      <c r="N23" s="91" t="s">
        <v>34</v>
      </c>
      <c r="O23" s="91"/>
      <c r="P23" s="91"/>
      <c r="Q23" s="86" t="s">
        <v>100</v>
      </c>
      <c r="R23" s="86"/>
    </row>
    <row r="24" spans="1:18" ht="43.15" customHeight="1" x14ac:dyDescent="0.25">
      <c r="A24" s="94">
        <v>3</v>
      </c>
      <c r="B24" s="94"/>
      <c r="C24" s="94"/>
      <c r="D24" s="94"/>
      <c r="E24" s="94"/>
      <c r="F24" s="94"/>
      <c r="G24" s="94"/>
      <c r="H24" s="94" t="s">
        <v>432</v>
      </c>
      <c r="I24" s="94"/>
      <c r="J24" s="94"/>
      <c r="K24" s="122">
        <v>45382</v>
      </c>
      <c r="L24" s="122"/>
      <c r="M24" s="122"/>
      <c r="N24" s="91" t="s">
        <v>34</v>
      </c>
      <c r="O24" s="91"/>
      <c r="P24" s="91"/>
      <c r="Q24" s="86" t="s">
        <v>100</v>
      </c>
      <c r="R24" s="86"/>
    </row>
    <row r="25" spans="1:18" ht="165.75" customHeight="1" x14ac:dyDescent="0.25">
      <c r="A25" s="256" t="s">
        <v>102</v>
      </c>
      <c r="B25" s="101" t="s">
        <v>412</v>
      </c>
      <c r="C25" s="102"/>
      <c r="D25" s="102"/>
      <c r="E25" s="102"/>
      <c r="F25" s="102"/>
      <c r="G25" s="102"/>
      <c r="H25" s="102"/>
      <c r="I25" s="102"/>
      <c r="J25" s="102"/>
      <c r="K25" s="102"/>
      <c r="L25" s="102"/>
      <c r="M25" s="102"/>
      <c r="N25" s="102"/>
      <c r="O25" s="102"/>
      <c r="P25" s="102"/>
      <c r="Q25" s="102"/>
      <c r="R25" s="103"/>
    </row>
    <row r="26" spans="1:18" ht="34.5" customHeight="1" x14ac:dyDescent="0.25">
      <c r="A26" s="262" t="s">
        <v>51</v>
      </c>
      <c r="B26" s="262"/>
      <c r="C26" s="262"/>
      <c r="D26" s="262"/>
      <c r="E26" s="262"/>
      <c r="F26" s="262"/>
      <c r="G26" s="262"/>
      <c r="H26" s="262"/>
      <c r="I26" s="262"/>
      <c r="J26" s="262"/>
      <c r="K26" s="262"/>
      <c r="L26" s="262"/>
      <c r="M26" s="262"/>
      <c r="N26" s="262"/>
      <c r="O26" s="262"/>
      <c r="P26" s="262"/>
      <c r="Q26" s="262"/>
      <c r="R26" s="262"/>
    </row>
    <row r="27" spans="1:18" ht="76.5" customHeight="1" x14ac:dyDescent="0.25">
      <c r="A27" s="94" t="s">
        <v>431</v>
      </c>
      <c r="B27" s="94"/>
      <c r="C27" s="94"/>
      <c r="D27" s="94"/>
      <c r="E27" s="94"/>
      <c r="F27" s="94"/>
      <c r="G27" s="94"/>
      <c r="H27" s="94"/>
      <c r="I27" s="94"/>
      <c r="J27" s="94"/>
      <c r="K27" s="94"/>
      <c r="L27" s="94"/>
      <c r="M27" s="94"/>
      <c r="N27" s="94"/>
      <c r="O27" s="94"/>
      <c r="P27" s="94"/>
      <c r="Q27" s="94"/>
      <c r="R27" s="94"/>
    </row>
    <row r="28" spans="1:18" ht="24.95" customHeight="1" x14ac:dyDescent="0.25">
      <c r="A28" s="256" t="s">
        <v>35</v>
      </c>
      <c r="B28" s="158">
        <v>45208</v>
      </c>
      <c r="C28" s="158"/>
      <c r="D28" s="158"/>
      <c r="E28" s="158"/>
      <c r="F28" s="256" t="s">
        <v>36</v>
      </c>
      <c r="G28" s="57">
        <v>45245</v>
      </c>
      <c r="H28" s="256" t="s">
        <v>37</v>
      </c>
      <c r="I28" s="94" t="s">
        <v>410</v>
      </c>
      <c r="J28" s="94"/>
      <c r="K28" s="94"/>
      <c r="L28" s="94"/>
      <c r="M28" s="94"/>
      <c r="N28" s="94"/>
      <c r="O28" s="94"/>
      <c r="P28" s="94"/>
      <c r="Q28" s="94"/>
      <c r="R28" s="94"/>
    </row>
  </sheetData>
  <mergeCells count="57">
    <mergeCell ref="A18:G18"/>
    <mergeCell ref="H18:R18"/>
    <mergeCell ref="A19:G20"/>
    <mergeCell ref="H19:R19"/>
    <mergeCell ref="H20:J20"/>
    <mergeCell ref="K20:M20"/>
    <mergeCell ref="N20:P20"/>
    <mergeCell ref="A15:R15"/>
    <mergeCell ref="A16:R16"/>
    <mergeCell ref="Q11:R11"/>
    <mergeCell ref="B12:E12"/>
    <mergeCell ref="Q12:R12"/>
    <mergeCell ref="A17:G17"/>
    <mergeCell ref="H17:R17"/>
    <mergeCell ref="A1:R2"/>
    <mergeCell ref="B3:G3"/>
    <mergeCell ref="I3:M3"/>
    <mergeCell ref="N3:Q3"/>
    <mergeCell ref="B4:E4"/>
    <mergeCell ref="I4:M4"/>
    <mergeCell ref="N4:Q4"/>
    <mergeCell ref="Q8:R8"/>
    <mergeCell ref="Q10:R10"/>
    <mergeCell ref="F5:G12"/>
    <mergeCell ref="H5:R5"/>
    <mergeCell ref="Q6:R6"/>
    <mergeCell ref="Q7:R7"/>
    <mergeCell ref="Q9:R9"/>
    <mergeCell ref="K22:M22"/>
    <mergeCell ref="N22:P22"/>
    <mergeCell ref="A5:A6"/>
    <mergeCell ref="B5:B6"/>
    <mergeCell ref="C5:C6"/>
    <mergeCell ref="D5:D6"/>
    <mergeCell ref="E5:E6"/>
    <mergeCell ref="B11:E11"/>
    <mergeCell ref="A13:R13"/>
    <mergeCell ref="A14:R14"/>
    <mergeCell ref="A23:G23"/>
    <mergeCell ref="H23:J23"/>
    <mergeCell ref="K23:M23"/>
    <mergeCell ref="N23:P23"/>
    <mergeCell ref="A21:G21"/>
    <mergeCell ref="H21:J21"/>
    <mergeCell ref="K21:M21"/>
    <mergeCell ref="N21:P21"/>
    <mergeCell ref="A22:G22"/>
    <mergeCell ref="H22:J22"/>
    <mergeCell ref="A27:R27"/>
    <mergeCell ref="B28:E28"/>
    <mergeCell ref="I28:R28"/>
    <mergeCell ref="A24:G24"/>
    <mergeCell ref="H24:J24"/>
    <mergeCell ref="K24:M24"/>
    <mergeCell ref="N24:P24"/>
    <mergeCell ref="B25:R25"/>
    <mergeCell ref="A26:R26"/>
  </mergeCells>
  <conditionalFormatting sqref="N21:P21">
    <cfRule type="colorScale" priority="24">
      <colorScale>
        <cfvo type="min"/>
        <cfvo type="percentile" val="50"/>
        <cfvo type="max"/>
        <color rgb="FFF8696B"/>
        <color rgb="FFFFEB84"/>
        <color rgb="FF63BE7B"/>
      </colorScale>
    </cfRule>
  </conditionalFormatting>
  <conditionalFormatting sqref="N21:P21">
    <cfRule type="containsText" dxfId="90" priority="19" operator="containsText" text="Overdue">
      <formula>NOT(ISERROR(SEARCH("Overdue",N21)))</formula>
    </cfRule>
  </conditionalFormatting>
  <conditionalFormatting sqref="N22:P22">
    <cfRule type="colorScale" priority="18">
      <colorScale>
        <cfvo type="min"/>
        <cfvo type="percentile" val="50"/>
        <cfvo type="max"/>
        <color rgb="FFF8696B"/>
        <color rgb="FFFFEB84"/>
        <color rgb="FF63BE7B"/>
      </colorScale>
    </cfRule>
  </conditionalFormatting>
  <conditionalFormatting sqref="N22:P22">
    <cfRule type="containsText" dxfId="89" priority="13" operator="containsText" text="Overdue">
      <formula>NOT(ISERROR(SEARCH("Overdue",N22)))</formula>
    </cfRule>
  </conditionalFormatting>
  <conditionalFormatting sqref="N23:P23">
    <cfRule type="colorScale" priority="12">
      <colorScale>
        <cfvo type="min"/>
        <cfvo type="percentile" val="50"/>
        <cfvo type="max"/>
        <color rgb="FFF8696B"/>
        <color rgb="FFFFEB84"/>
        <color rgb="FF63BE7B"/>
      </colorScale>
    </cfRule>
  </conditionalFormatting>
  <conditionalFormatting sqref="N23:P23">
    <cfRule type="containsText" dxfId="88" priority="7" operator="containsText" text="Overdue">
      <formula>NOT(ISERROR(SEARCH("Overdue",N23)))</formula>
    </cfRule>
  </conditionalFormatting>
  <conditionalFormatting sqref="N24:P24">
    <cfRule type="colorScale" priority="6">
      <colorScale>
        <cfvo type="min"/>
        <cfvo type="percentile" val="50"/>
        <cfvo type="max"/>
        <color rgb="FFF8696B"/>
        <color rgb="FFFFEB84"/>
        <color rgb="FF63BE7B"/>
      </colorScale>
    </cfRule>
  </conditionalFormatting>
  <conditionalFormatting sqref="N24:P24">
    <cfRule type="containsText" dxfId="87" priority="1" operator="containsText" text="Overdue">
      <formula>NOT(ISERROR(SEARCH("Overdue",N24)))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0" operator="containsText" id="{8D336766-4F44-4FB4-B9D8-FA34EA9B2F51}">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21" operator="containsText" id="{BFBC6B6C-BD45-4573-99F2-2EFF38EFE03A}">
            <xm:f>NOT(ISERROR(SEARCH('[Sustainability - Board Assurance Framework.xlsx]Lists'!#REF!,N21)))</xm:f>
            <xm:f>'[Sustainability - Board Assurance Framework.xlsx]Lists'!#REF!</xm:f>
            <x14:dxf>
              <fill>
                <patternFill>
                  <bgColor theme="5"/>
                </patternFill>
              </fill>
            </x14:dxf>
          </x14:cfRule>
          <x14:cfRule type="containsText" priority="22" operator="containsText" id="{5214D118-3069-4FAF-A18A-CF71B9B766E1}">
            <xm:f>NOT(ISERROR(SEARCH('[Sustainability - Board Assurance Framework.xlsx]Lists'!#REF!,N21)))</xm:f>
            <xm:f>'[Sustainability - Board Assurance Framework.xlsx]Lists'!#REF!</xm:f>
            <x14:dxf>
              <fill>
                <patternFill>
                  <bgColor theme="0" tint="-0.14996795556505021"/>
                </patternFill>
              </fill>
            </x14:dxf>
          </x14:cfRule>
          <x14:cfRule type="containsText" priority="23" operator="containsText" id="{041364FE-03E6-4273-B462-218BFD0BAD70}">
            <xm:f>NOT(ISERROR(SEARCH('[Sustainability - Board Assurance Framework.xlsx]Lists'!#REF!,N21)))</xm:f>
            <xm:f>'[Sustainability - Board Assurance Framework.xlsx]Lists'!#REF!</xm:f>
            <x14:dxf>
              <font>
                <color rgb="FF006100"/>
              </font>
              <fill>
                <patternFill>
                  <bgColor rgb="FFC6EFCE"/>
                </patternFill>
              </fill>
            </x14:dxf>
          </x14:cfRule>
          <xm:sqref>N21:P21</xm:sqref>
        </x14:conditionalFormatting>
        <x14:conditionalFormatting xmlns:xm="http://schemas.microsoft.com/office/excel/2006/main">
          <x14:cfRule type="containsText" priority="14" operator="containsText" id="{0628D64A-949D-4677-A599-5957B4DE42D4}">
            <xm:f>NOT(ISERROR(SEARCH('[Sustainability - Board Assurance Framework.xlsx]Lists'!#REF!,N22)))</xm:f>
            <xm:f>'[Sustainability - Board Assurance Framework.xlsx]Lists'!#REF!</xm:f>
            <x14:dxf>
              <fill>
                <patternFill patternType="gray0625">
                  <bgColor theme="0" tint="-4.9989318521683403E-2"/>
                </patternFill>
              </fill>
            </x14:dxf>
          </x14:cfRule>
          <x14:cfRule type="containsText" priority="15" operator="containsText" id="{994AF0D5-55ED-461B-A951-6AEAFD80B399}">
            <xm:f>NOT(ISERROR(SEARCH('[Sustainability - Board Assurance Framework.xlsx]Lists'!#REF!,N22)))</xm:f>
            <xm:f>'[Sustainability - Board Assurance Framework.xlsx]Lists'!#REF!</xm:f>
            <x14:dxf>
              <fill>
                <patternFill>
                  <bgColor theme="5"/>
                </patternFill>
              </fill>
            </x14:dxf>
          </x14:cfRule>
          <x14:cfRule type="containsText" priority="16" operator="containsText" id="{BFD66FD6-F2B9-4985-9D36-7693EE2BAA21}">
            <xm:f>NOT(ISERROR(SEARCH('[Sustainability - Board Assurance Framework.xlsx]Lists'!#REF!,N22)))</xm:f>
            <xm:f>'[Sustainability - Board Assurance Framework.xlsx]Lists'!#REF!</xm:f>
            <x14:dxf>
              <fill>
                <patternFill>
                  <bgColor theme="0" tint="-0.14996795556505021"/>
                </patternFill>
              </fill>
            </x14:dxf>
          </x14:cfRule>
          <x14:cfRule type="containsText" priority="17" operator="containsText" id="{711218FC-7EFF-40A7-9E0D-D5FACDBDC16E}">
            <xm:f>NOT(ISERROR(SEARCH('[Sustainability - Board Assurance Framework.xlsx]Lists'!#REF!,N22)))</xm:f>
            <xm:f>'[Sustainability - Board Assurance Framework.xlsx]Lists'!#REF!</xm:f>
            <x14:dxf>
              <font>
                <color rgb="FF006100"/>
              </font>
              <fill>
                <patternFill>
                  <bgColor rgb="FFC6EFCE"/>
                </patternFill>
              </fill>
            </x14:dxf>
          </x14:cfRule>
          <xm:sqref>N22:P22</xm:sqref>
        </x14:conditionalFormatting>
        <x14:conditionalFormatting xmlns:xm="http://schemas.microsoft.com/office/excel/2006/main">
          <x14:cfRule type="containsText" priority="8" operator="containsText" id="{CCFE7EC8-A246-4C3C-84EE-9FEEC4FF0356}">
            <xm:f>NOT(ISERROR(SEARCH('[Sustainability - Board Assurance Framework.xlsx]Lists'!#REF!,N23)))</xm:f>
            <xm:f>'[Sustainability - Board Assurance Framework.xlsx]Lists'!#REF!</xm:f>
            <x14:dxf>
              <fill>
                <patternFill patternType="gray0625">
                  <bgColor theme="0" tint="-4.9989318521683403E-2"/>
                </patternFill>
              </fill>
            </x14:dxf>
          </x14:cfRule>
          <x14:cfRule type="containsText" priority="9" operator="containsText" id="{1C10A72B-8637-424A-8011-B4382001E4E8}">
            <xm:f>NOT(ISERROR(SEARCH('[Sustainability - Board Assurance Framework.xlsx]Lists'!#REF!,N23)))</xm:f>
            <xm:f>'[Sustainability - Board Assurance Framework.xlsx]Lists'!#REF!</xm:f>
            <x14:dxf>
              <fill>
                <patternFill>
                  <bgColor theme="5"/>
                </patternFill>
              </fill>
            </x14:dxf>
          </x14:cfRule>
          <x14:cfRule type="containsText" priority="10" operator="containsText" id="{4307546B-84E5-48C8-92E2-6F36A60F177F}">
            <xm:f>NOT(ISERROR(SEARCH('[Sustainability - Board Assurance Framework.xlsx]Lists'!#REF!,N23)))</xm:f>
            <xm:f>'[Sustainability - Board Assurance Framework.xlsx]Lists'!#REF!</xm:f>
            <x14:dxf>
              <fill>
                <patternFill>
                  <bgColor theme="0" tint="-0.14996795556505021"/>
                </patternFill>
              </fill>
            </x14:dxf>
          </x14:cfRule>
          <x14:cfRule type="containsText" priority="11" operator="containsText" id="{3DFB02CD-9685-44FE-8409-FE6CABE4C62D}">
            <xm:f>NOT(ISERROR(SEARCH('[Sustainability - Board Assurance Framework.xlsx]Lists'!#REF!,N23)))</xm:f>
            <xm:f>'[Sustainability - Board Assurance Framework.xlsx]Lists'!#REF!</xm:f>
            <x14:dxf>
              <font>
                <color rgb="FF006100"/>
              </font>
              <fill>
                <patternFill>
                  <bgColor rgb="FFC6EFCE"/>
                </patternFill>
              </fill>
            </x14:dxf>
          </x14:cfRule>
          <xm:sqref>N23:P23</xm:sqref>
        </x14:conditionalFormatting>
        <x14:conditionalFormatting xmlns:xm="http://schemas.microsoft.com/office/excel/2006/main">
          <x14:cfRule type="containsText" priority="2" operator="containsText" id="{1F17D970-8A22-4BA6-84EE-9C6CCE6A5348}">
            <xm:f>NOT(ISERROR(SEARCH('[Sustainability - Board Assurance Framework.xlsx]Lists'!#REF!,N24)))</xm:f>
            <xm:f>'[Sustainability - Board Assurance Framework.xlsx]Lists'!#REF!</xm:f>
            <x14:dxf>
              <fill>
                <patternFill patternType="gray0625">
                  <bgColor theme="0" tint="-4.9989318521683403E-2"/>
                </patternFill>
              </fill>
            </x14:dxf>
          </x14:cfRule>
          <x14:cfRule type="containsText" priority="3" operator="containsText" id="{05F3550D-A59C-4DCF-8307-BBCBF1DCEB22}">
            <xm:f>NOT(ISERROR(SEARCH('[Sustainability - Board Assurance Framework.xlsx]Lists'!#REF!,N24)))</xm:f>
            <xm:f>'[Sustainability - Board Assurance Framework.xlsx]Lists'!#REF!</xm:f>
            <x14:dxf>
              <fill>
                <patternFill>
                  <bgColor theme="5"/>
                </patternFill>
              </fill>
            </x14:dxf>
          </x14:cfRule>
          <x14:cfRule type="containsText" priority="4" operator="containsText" id="{A75EE351-3A5C-4EA2-BA2B-7AC0E0C57FC6}">
            <xm:f>NOT(ISERROR(SEARCH('[Sustainability - Board Assurance Framework.xlsx]Lists'!#REF!,N24)))</xm:f>
            <xm:f>'[Sustainability - Board Assurance Framework.xlsx]Lists'!#REF!</xm:f>
            <x14:dxf>
              <fill>
                <patternFill>
                  <bgColor theme="0" tint="-0.14996795556505021"/>
                </patternFill>
              </fill>
            </x14:dxf>
          </x14:cfRule>
          <x14:cfRule type="containsText" priority="5" operator="containsText" id="{4A0634FB-4F21-4D41-B082-E93A723FFEB1}">
            <xm:f>NOT(ISERROR(SEARCH('[Sustainability - Board Assurance Framework.xlsx]Lists'!#REF!,N24)))</xm:f>
            <xm:f>'[Sustainability - Board Assurance Framework.xlsx]Lists'!#REF!</xm:f>
            <x14:dxf>
              <font>
                <color rgb="FF006100"/>
              </font>
              <fill>
                <patternFill>
                  <bgColor rgb="FFC6EFCE"/>
                </patternFill>
              </fill>
            </x14:dxf>
          </x14:cfRule>
          <xm:sqref>N24:P24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N21:P24</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 type="list" allowBlank="1" showInputMessage="1" showErrorMessage="1">
          <x14:formula1>
            <xm:f>'S:\Board Assurance Framework\[Sustainability - Board Assurance Framework.xlsx]Lists'!#REF!</xm:f>
          </x14:formula1>
          <xm:sqref>R3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8"/>
  <sheetViews>
    <sheetView topLeftCell="A7" zoomScaleNormal="100" workbookViewId="0">
      <selection activeCell="Q10" sqref="Q10:R10"/>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101</v>
      </c>
      <c r="J3" s="94"/>
      <c r="K3" s="94"/>
      <c r="L3" s="94"/>
      <c r="M3" s="94"/>
      <c r="N3" s="262" t="s">
        <v>2</v>
      </c>
      <c r="O3" s="262"/>
      <c r="P3" s="262"/>
      <c r="Q3" s="262"/>
      <c r="R3" s="82" t="s">
        <v>475</v>
      </c>
    </row>
    <row r="4" spans="1:18" ht="96" customHeight="1" x14ac:dyDescent="0.25">
      <c r="A4" s="256" t="s">
        <v>3</v>
      </c>
      <c r="B4" s="94" t="s">
        <v>69</v>
      </c>
      <c r="C4" s="94"/>
      <c r="D4" s="94"/>
      <c r="E4" s="94"/>
      <c r="F4" s="256" t="s">
        <v>4</v>
      </c>
      <c r="G4" s="82" t="s">
        <v>474</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62" t="s">
        <v>21</v>
      </c>
      <c r="I5" s="262"/>
      <c r="J5" s="262"/>
      <c r="K5" s="262"/>
      <c r="L5" s="262"/>
      <c r="M5" s="262"/>
      <c r="N5" s="262"/>
      <c r="O5" s="262"/>
      <c r="P5" s="262"/>
      <c r="Q5" s="262"/>
      <c r="R5" s="262"/>
    </row>
    <row r="6" spans="1:18" ht="41.25" customHeight="1" x14ac:dyDescent="0.25">
      <c r="A6" s="262"/>
      <c r="B6" s="266"/>
      <c r="C6" s="266"/>
      <c r="D6" s="266"/>
      <c r="E6" s="266"/>
      <c r="F6" s="91"/>
      <c r="G6" s="91"/>
      <c r="H6" s="87" t="s">
        <v>15</v>
      </c>
      <c r="I6" s="11" t="s">
        <v>16</v>
      </c>
      <c r="J6" s="41">
        <v>45017</v>
      </c>
      <c r="K6" s="41">
        <v>45047</v>
      </c>
      <c r="L6" s="41">
        <v>45078</v>
      </c>
      <c r="M6" s="50">
        <v>45108</v>
      </c>
      <c r="N6" s="50">
        <v>45139</v>
      </c>
      <c r="O6" s="50">
        <v>45170</v>
      </c>
      <c r="P6" s="11" t="s">
        <v>236</v>
      </c>
      <c r="Q6" s="96" t="s">
        <v>17</v>
      </c>
      <c r="R6" s="96"/>
    </row>
    <row r="7" spans="1:18" ht="42" customHeight="1" x14ac:dyDescent="0.25">
      <c r="A7" s="256" t="s">
        <v>22</v>
      </c>
      <c r="B7" s="166">
        <v>5</v>
      </c>
      <c r="C7" s="166">
        <v>5</v>
      </c>
      <c r="D7" s="31">
        <f>SUM(B7*C7)</f>
        <v>25</v>
      </c>
      <c r="E7" s="13"/>
      <c r="F7" s="91"/>
      <c r="G7" s="91"/>
      <c r="H7" s="169" t="s">
        <v>473</v>
      </c>
      <c r="I7" s="268">
        <v>0</v>
      </c>
      <c r="J7" s="267">
        <v>-8.1000000000000003E-2</v>
      </c>
      <c r="K7" s="267">
        <v>-0.17560000000000001</v>
      </c>
      <c r="L7" s="267">
        <v>-5.3786E-2</v>
      </c>
      <c r="M7" s="267">
        <v>-0.35977300000000001</v>
      </c>
      <c r="N7" s="267">
        <v>-0.434</v>
      </c>
      <c r="O7" s="267">
        <v>-0.141928</v>
      </c>
      <c r="P7" s="268">
        <v>-1.246629</v>
      </c>
      <c r="Q7" s="94" t="s">
        <v>472</v>
      </c>
      <c r="R7" s="94"/>
    </row>
    <row r="8" spans="1:18" ht="42" customHeight="1" x14ac:dyDescent="0.25">
      <c r="A8" s="256" t="s">
        <v>134</v>
      </c>
      <c r="B8" s="39">
        <v>4</v>
      </c>
      <c r="C8" s="184">
        <v>2</v>
      </c>
      <c r="D8" s="38">
        <f>B8*C8</f>
        <v>8</v>
      </c>
      <c r="E8" s="13" t="s">
        <v>42</v>
      </c>
      <c r="F8" s="91"/>
      <c r="G8" s="91"/>
      <c r="H8" s="169" t="s">
        <v>471</v>
      </c>
      <c r="I8" s="268">
        <v>0</v>
      </c>
      <c r="J8" s="267">
        <v>0</v>
      </c>
      <c r="K8" s="267">
        <v>0</v>
      </c>
      <c r="L8" s="267">
        <v>0</v>
      </c>
      <c r="M8" s="267">
        <v>0</v>
      </c>
      <c r="N8" s="267">
        <v>0</v>
      </c>
      <c r="O8" s="267" t="s">
        <v>259</v>
      </c>
      <c r="P8" s="268" t="str">
        <f>O8</f>
        <v>TBC</v>
      </c>
      <c r="Q8" s="94"/>
      <c r="R8" s="94"/>
    </row>
    <row r="9" spans="1:18" ht="42" customHeight="1" x14ac:dyDescent="0.25">
      <c r="A9" s="256" t="s">
        <v>20</v>
      </c>
      <c r="B9" s="39">
        <v>4</v>
      </c>
      <c r="C9" s="184">
        <v>2</v>
      </c>
      <c r="D9" s="38">
        <f>B9*C9</f>
        <v>8</v>
      </c>
      <c r="E9" s="13" t="s">
        <v>42</v>
      </c>
      <c r="F9" s="91"/>
      <c r="G9" s="91"/>
      <c r="H9" s="82"/>
      <c r="I9" s="82"/>
      <c r="J9" s="82"/>
      <c r="K9" s="82"/>
      <c r="L9" s="82"/>
      <c r="M9" s="82"/>
      <c r="N9" s="82"/>
      <c r="O9" s="86"/>
      <c r="P9" s="82"/>
      <c r="Q9" s="91"/>
      <c r="R9" s="91"/>
    </row>
    <row r="10" spans="1:18" ht="42" customHeight="1" x14ac:dyDescent="0.25">
      <c r="A10" s="256" t="s">
        <v>11</v>
      </c>
      <c r="B10" s="26">
        <v>3</v>
      </c>
      <c r="C10" s="184">
        <v>2</v>
      </c>
      <c r="D10" s="32">
        <f>SUM(B10*C10)</f>
        <v>6</v>
      </c>
      <c r="E10" s="13"/>
      <c r="F10" s="91"/>
      <c r="G10" s="91"/>
      <c r="H10" s="82"/>
      <c r="I10" s="86"/>
      <c r="J10" s="86"/>
      <c r="K10" s="86"/>
      <c r="L10" s="86"/>
      <c r="M10" s="86"/>
      <c r="N10" s="86"/>
      <c r="O10" s="86"/>
      <c r="P10" s="86"/>
      <c r="Q10" s="94"/>
      <c r="R10" s="94"/>
    </row>
    <row r="11" spans="1:18" ht="42" customHeight="1" x14ac:dyDescent="0.25">
      <c r="A11" s="256" t="s">
        <v>12</v>
      </c>
      <c r="B11" s="91" t="s">
        <v>50</v>
      </c>
      <c r="C11" s="91"/>
      <c r="D11" s="91"/>
      <c r="E11" s="91"/>
      <c r="F11" s="91"/>
      <c r="G11" s="91"/>
      <c r="H11" s="82"/>
      <c r="I11" s="86"/>
      <c r="J11" s="86"/>
      <c r="K11" s="86"/>
      <c r="L11" s="86"/>
      <c r="M11" s="86"/>
      <c r="N11" s="86"/>
      <c r="O11" s="86"/>
      <c r="P11" s="86"/>
      <c r="Q11" s="94"/>
      <c r="R11" s="94"/>
    </row>
    <row r="12" spans="1:18" ht="42" customHeight="1" x14ac:dyDescent="0.25">
      <c r="A12" s="256" t="s">
        <v>13</v>
      </c>
      <c r="B12" s="91" t="s">
        <v>45</v>
      </c>
      <c r="C12" s="91"/>
      <c r="D12" s="91"/>
      <c r="E12" s="91"/>
      <c r="F12" s="91"/>
      <c r="G12" s="91"/>
      <c r="H12" s="82"/>
      <c r="I12" s="86"/>
      <c r="J12" s="86"/>
      <c r="K12" s="86"/>
      <c r="L12" s="86"/>
      <c r="M12" s="86"/>
      <c r="N12" s="86"/>
      <c r="O12" s="86"/>
      <c r="P12" s="86"/>
      <c r="Q12" s="94"/>
      <c r="R12" s="94"/>
    </row>
    <row r="13" spans="1:18" ht="35.1" customHeight="1" x14ac:dyDescent="0.25">
      <c r="A13" s="262" t="s">
        <v>14</v>
      </c>
      <c r="B13" s="262"/>
      <c r="C13" s="262"/>
      <c r="D13" s="262"/>
      <c r="E13" s="262"/>
      <c r="F13" s="262"/>
      <c r="G13" s="262"/>
      <c r="H13" s="262"/>
      <c r="I13" s="262"/>
      <c r="J13" s="262"/>
      <c r="K13" s="262"/>
      <c r="L13" s="262"/>
      <c r="M13" s="262"/>
      <c r="N13" s="262"/>
      <c r="O13" s="262"/>
      <c r="P13" s="262"/>
      <c r="Q13" s="262"/>
      <c r="R13" s="262"/>
    </row>
    <row r="14" spans="1:18" ht="60" customHeight="1" x14ac:dyDescent="0.25">
      <c r="A14" s="94" t="s">
        <v>470</v>
      </c>
      <c r="B14" s="94"/>
      <c r="C14" s="94"/>
      <c r="D14" s="94"/>
      <c r="E14" s="94"/>
      <c r="F14" s="94"/>
      <c r="G14" s="94"/>
      <c r="H14" s="94"/>
      <c r="I14" s="94"/>
      <c r="J14" s="94"/>
      <c r="K14" s="94"/>
      <c r="L14" s="94"/>
      <c r="M14" s="94"/>
      <c r="N14" s="94"/>
      <c r="O14" s="94"/>
      <c r="P14" s="94"/>
      <c r="Q14" s="94"/>
      <c r="R14" s="94"/>
    </row>
    <row r="15" spans="1:18" ht="34.5" customHeight="1" x14ac:dyDescent="0.25">
      <c r="A15" s="262" t="s">
        <v>23</v>
      </c>
      <c r="B15" s="262"/>
      <c r="C15" s="262"/>
      <c r="D15" s="262"/>
      <c r="E15" s="262"/>
      <c r="F15" s="262"/>
      <c r="G15" s="262"/>
      <c r="H15" s="262"/>
      <c r="I15" s="262"/>
      <c r="J15" s="262"/>
      <c r="K15" s="262"/>
      <c r="L15" s="262"/>
      <c r="M15" s="262"/>
      <c r="N15" s="262"/>
      <c r="O15" s="262"/>
      <c r="P15" s="262"/>
      <c r="Q15" s="262"/>
      <c r="R15" s="262"/>
    </row>
    <row r="16" spans="1:18" ht="60" customHeight="1" x14ac:dyDescent="0.25">
      <c r="A16" s="94" t="s">
        <v>469</v>
      </c>
      <c r="B16" s="94"/>
      <c r="C16" s="94"/>
      <c r="D16" s="94"/>
      <c r="E16" s="94"/>
      <c r="F16" s="94"/>
      <c r="G16" s="94"/>
      <c r="H16" s="94"/>
      <c r="I16" s="94"/>
      <c r="J16" s="94"/>
      <c r="K16" s="94"/>
      <c r="L16" s="94"/>
      <c r="M16" s="94"/>
      <c r="N16" s="94"/>
      <c r="O16" s="94"/>
      <c r="P16" s="94"/>
      <c r="Q16" s="94"/>
      <c r="R16" s="94"/>
    </row>
    <row r="17" spans="1:18" ht="34.5" customHeight="1" x14ac:dyDescent="0.25">
      <c r="A17" s="262" t="s">
        <v>24</v>
      </c>
      <c r="B17" s="262"/>
      <c r="C17" s="262"/>
      <c r="D17" s="262"/>
      <c r="E17" s="262"/>
      <c r="F17" s="262"/>
      <c r="G17" s="262"/>
      <c r="H17" s="262" t="s">
        <v>25</v>
      </c>
      <c r="I17" s="262"/>
      <c r="J17" s="262"/>
      <c r="K17" s="262"/>
      <c r="L17" s="262"/>
      <c r="M17" s="262"/>
      <c r="N17" s="262"/>
      <c r="O17" s="262"/>
      <c r="P17" s="262"/>
      <c r="Q17" s="262"/>
      <c r="R17" s="262"/>
    </row>
    <row r="18" spans="1:18" ht="102.75" customHeight="1" x14ac:dyDescent="0.25">
      <c r="A18" s="94" t="s">
        <v>468</v>
      </c>
      <c r="B18" s="94"/>
      <c r="C18" s="94"/>
      <c r="D18" s="94"/>
      <c r="E18" s="94"/>
      <c r="F18" s="94"/>
      <c r="G18" s="94"/>
      <c r="H18" s="94" t="s">
        <v>467</v>
      </c>
      <c r="I18" s="94"/>
      <c r="J18" s="94"/>
      <c r="K18" s="94"/>
      <c r="L18" s="94"/>
      <c r="M18" s="94"/>
      <c r="N18" s="94"/>
      <c r="O18" s="94"/>
      <c r="P18" s="94"/>
      <c r="Q18" s="94"/>
      <c r="R18" s="94"/>
    </row>
    <row r="19" spans="1:18" ht="33" customHeight="1" x14ac:dyDescent="0.25">
      <c r="A19" s="262" t="s">
        <v>27</v>
      </c>
      <c r="B19" s="262"/>
      <c r="C19" s="262"/>
      <c r="D19" s="262"/>
      <c r="E19" s="262"/>
      <c r="F19" s="262"/>
      <c r="G19" s="262"/>
      <c r="H19" s="262" t="s">
        <v>26</v>
      </c>
      <c r="I19" s="262"/>
      <c r="J19" s="262"/>
      <c r="K19" s="262"/>
      <c r="L19" s="262"/>
      <c r="M19" s="262"/>
      <c r="N19" s="262"/>
      <c r="O19" s="262"/>
      <c r="P19" s="262"/>
      <c r="Q19" s="262"/>
      <c r="R19" s="262"/>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42.6" customHeight="1" x14ac:dyDescent="0.25">
      <c r="A21" s="94" t="s">
        <v>466</v>
      </c>
      <c r="B21" s="94"/>
      <c r="C21" s="94"/>
      <c r="D21" s="94"/>
      <c r="E21" s="94"/>
      <c r="F21" s="94"/>
      <c r="G21" s="94"/>
      <c r="H21" s="94" t="s">
        <v>465</v>
      </c>
      <c r="I21" s="94"/>
      <c r="J21" s="94"/>
      <c r="K21" s="122">
        <v>45213</v>
      </c>
      <c r="L21" s="122"/>
      <c r="M21" s="122"/>
      <c r="N21" s="91" t="s">
        <v>33</v>
      </c>
      <c r="O21" s="91"/>
      <c r="P21" s="91"/>
      <c r="Q21" s="86" t="s">
        <v>464</v>
      </c>
      <c r="R21" s="86" t="s">
        <v>463</v>
      </c>
    </row>
    <row r="22" spans="1:18" ht="90" customHeight="1" x14ac:dyDescent="0.25">
      <c r="A22" s="94" t="s">
        <v>462</v>
      </c>
      <c r="B22" s="94"/>
      <c r="C22" s="94"/>
      <c r="D22" s="94"/>
      <c r="E22" s="94"/>
      <c r="F22" s="94"/>
      <c r="G22" s="94"/>
      <c r="H22" s="94" t="s">
        <v>461</v>
      </c>
      <c r="I22" s="94"/>
      <c r="J22" s="94"/>
      <c r="K22" s="122">
        <v>45170</v>
      </c>
      <c r="L22" s="122"/>
      <c r="M22" s="122"/>
      <c r="N22" s="91" t="s">
        <v>31</v>
      </c>
      <c r="O22" s="91"/>
      <c r="P22" s="91"/>
      <c r="Q22" s="88" t="s">
        <v>458</v>
      </c>
      <c r="R22" s="86" t="s">
        <v>457</v>
      </c>
    </row>
    <row r="23" spans="1:18" ht="45.6" customHeight="1" x14ac:dyDescent="0.25">
      <c r="A23" s="94" t="s">
        <v>460</v>
      </c>
      <c r="B23" s="94"/>
      <c r="C23" s="94"/>
      <c r="D23" s="94"/>
      <c r="E23" s="94"/>
      <c r="F23" s="94"/>
      <c r="G23" s="94"/>
      <c r="H23" s="94" t="s">
        <v>459</v>
      </c>
      <c r="I23" s="94"/>
      <c r="J23" s="94"/>
      <c r="K23" s="122">
        <v>45170</v>
      </c>
      <c r="L23" s="122"/>
      <c r="M23" s="122"/>
      <c r="N23" s="91" t="s">
        <v>31</v>
      </c>
      <c r="O23" s="91"/>
      <c r="P23" s="91"/>
      <c r="Q23" s="88" t="s">
        <v>458</v>
      </c>
      <c r="R23" s="86" t="s">
        <v>457</v>
      </c>
    </row>
    <row r="24" spans="1:18" ht="42.6" customHeight="1" x14ac:dyDescent="0.25">
      <c r="A24" s="94" t="s">
        <v>456</v>
      </c>
      <c r="B24" s="94"/>
      <c r="C24" s="94"/>
      <c r="D24" s="94"/>
      <c r="E24" s="94"/>
      <c r="F24" s="94"/>
      <c r="G24" s="94"/>
      <c r="H24" s="94" t="s">
        <v>455</v>
      </c>
      <c r="I24" s="94"/>
      <c r="J24" s="94"/>
      <c r="K24" s="122">
        <v>45225</v>
      </c>
      <c r="L24" s="122"/>
      <c r="M24" s="122"/>
      <c r="N24" s="91" t="s">
        <v>34</v>
      </c>
      <c r="O24" s="91"/>
      <c r="P24" s="91"/>
      <c r="Q24" s="88" t="s">
        <v>454</v>
      </c>
      <c r="R24" s="86" t="s">
        <v>453</v>
      </c>
    </row>
    <row r="25" spans="1:18" ht="166.5" customHeight="1" x14ac:dyDescent="0.25">
      <c r="A25" s="256" t="s">
        <v>102</v>
      </c>
      <c r="B25" s="101" t="s">
        <v>412</v>
      </c>
      <c r="C25" s="102"/>
      <c r="D25" s="102"/>
      <c r="E25" s="102"/>
      <c r="F25" s="102"/>
      <c r="G25" s="102"/>
      <c r="H25" s="102"/>
      <c r="I25" s="102"/>
      <c r="J25" s="102"/>
      <c r="K25" s="102"/>
      <c r="L25" s="102"/>
      <c r="M25" s="102"/>
      <c r="N25" s="102"/>
      <c r="O25" s="102"/>
      <c r="P25" s="102"/>
      <c r="Q25" s="102"/>
      <c r="R25" s="103"/>
    </row>
    <row r="26" spans="1:18" ht="34.5" customHeight="1" x14ac:dyDescent="0.25">
      <c r="A26" s="262" t="s">
        <v>51</v>
      </c>
      <c r="B26" s="262"/>
      <c r="C26" s="262"/>
      <c r="D26" s="262"/>
      <c r="E26" s="262"/>
      <c r="F26" s="262"/>
      <c r="G26" s="262"/>
      <c r="H26" s="262"/>
      <c r="I26" s="262"/>
      <c r="J26" s="262"/>
      <c r="K26" s="262"/>
      <c r="L26" s="262"/>
      <c r="M26" s="262"/>
      <c r="N26" s="262"/>
      <c r="O26" s="262"/>
      <c r="P26" s="262"/>
      <c r="Q26" s="262"/>
      <c r="R26" s="262"/>
    </row>
    <row r="27" spans="1:18" ht="60" customHeight="1" x14ac:dyDescent="0.25">
      <c r="A27" s="94" t="s">
        <v>452</v>
      </c>
      <c r="B27" s="94"/>
      <c r="C27" s="94"/>
      <c r="D27" s="94"/>
      <c r="E27" s="94"/>
      <c r="F27" s="94"/>
      <c r="G27" s="94"/>
      <c r="H27" s="94"/>
      <c r="I27" s="94"/>
      <c r="J27" s="94"/>
      <c r="K27" s="94"/>
      <c r="L27" s="94"/>
      <c r="M27" s="94"/>
      <c r="N27" s="94"/>
      <c r="O27" s="94"/>
      <c r="P27" s="94"/>
      <c r="Q27" s="94"/>
      <c r="R27" s="94"/>
    </row>
    <row r="28" spans="1:18" ht="24.95" customHeight="1" x14ac:dyDescent="0.25">
      <c r="A28" s="256" t="s">
        <v>35</v>
      </c>
      <c r="B28" s="158">
        <v>45208</v>
      </c>
      <c r="C28" s="158"/>
      <c r="D28" s="158"/>
      <c r="E28" s="158"/>
      <c r="F28" s="256" t="s">
        <v>36</v>
      </c>
      <c r="G28" s="57">
        <v>45245</v>
      </c>
      <c r="H28" s="256" t="s">
        <v>37</v>
      </c>
      <c r="I28" s="94" t="s">
        <v>410</v>
      </c>
      <c r="J28" s="94"/>
      <c r="K28" s="94"/>
      <c r="L28" s="94"/>
      <c r="M28" s="94"/>
      <c r="N28" s="94"/>
      <c r="O28" s="94"/>
      <c r="P28" s="94"/>
      <c r="Q28" s="94"/>
      <c r="R28" s="94"/>
    </row>
  </sheetData>
  <mergeCells count="57">
    <mergeCell ref="N4:Q4"/>
    <mergeCell ref="Q9:R9"/>
    <mergeCell ref="F5:G12"/>
    <mergeCell ref="H5:R5"/>
    <mergeCell ref="Q6:R6"/>
    <mergeCell ref="Q7:R7"/>
    <mergeCell ref="B11:E11"/>
    <mergeCell ref="Q11:R11"/>
    <mergeCell ref="B12:E12"/>
    <mergeCell ref="Q12:R12"/>
    <mergeCell ref="A1:R2"/>
    <mergeCell ref="B3:G3"/>
    <mergeCell ref="I3:M3"/>
    <mergeCell ref="N3:Q3"/>
    <mergeCell ref="B4:E4"/>
    <mergeCell ref="I4:M4"/>
    <mergeCell ref="Q8:R8"/>
    <mergeCell ref="Q10:R10"/>
    <mergeCell ref="A5:A6"/>
    <mergeCell ref="B5:B6"/>
    <mergeCell ref="C5:C6"/>
    <mergeCell ref="D5:D6"/>
    <mergeCell ref="E5:E6"/>
    <mergeCell ref="A13:R13"/>
    <mergeCell ref="A14:R14"/>
    <mergeCell ref="A15:R15"/>
    <mergeCell ref="A16:R16"/>
    <mergeCell ref="A17:G17"/>
    <mergeCell ref="H17:R17"/>
    <mergeCell ref="N22:P22"/>
    <mergeCell ref="A18:G18"/>
    <mergeCell ref="H18:R18"/>
    <mergeCell ref="A19:G20"/>
    <mergeCell ref="H19:R19"/>
    <mergeCell ref="H20:J20"/>
    <mergeCell ref="K20:M20"/>
    <mergeCell ref="N20:P20"/>
    <mergeCell ref="K24:M24"/>
    <mergeCell ref="N24:P24"/>
    <mergeCell ref="B25:R25"/>
    <mergeCell ref="A21:G21"/>
    <mergeCell ref="H21:J21"/>
    <mergeCell ref="K21:M21"/>
    <mergeCell ref="N21:P21"/>
    <mergeCell ref="A22:G22"/>
    <mergeCell ref="H22:J22"/>
    <mergeCell ref="K22:M22"/>
    <mergeCell ref="A26:R26"/>
    <mergeCell ref="A27:R27"/>
    <mergeCell ref="B28:E28"/>
    <mergeCell ref="I28:R28"/>
    <mergeCell ref="A23:G23"/>
    <mergeCell ref="H23:J23"/>
    <mergeCell ref="K23:M23"/>
    <mergeCell ref="N23:P23"/>
    <mergeCell ref="A24:G24"/>
    <mergeCell ref="H24:J24"/>
  </mergeCells>
  <conditionalFormatting sqref="N21:P21">
    <cfRule type="colorScale" priority="24">
      <colorScale>
        <cfvo type="min"/>
        <cfvo type="percentile" val="50"/>
        <cfvo type="max"/>
        <color rgb="FFF8696B"/>
        <color rgb="FFFFEB84"/>
        <color rgb="FF63BE7B"/>
      </colorScale>
    </cfRule>
  </conditionalFormatting>
  <conditionalFormatting sqref="N21:P21">
    <cfRule type="containsText" dxfId="70" priority="19" operator="containsText" text="Overdue">
      <formula>NOT(ISERROR(SEARCH("Overdue",N21)))</formula>
    </cfRule>
  </conditionalFormatting>
  <conditionalFormatting sqref="N22:P22">
    <cfRule type="colorScale" priority="18">
      <colorScale>
        <cfvo type="min"/>
        <cfvo type="percentile" val="50"/>
        <cfvo type="max"/>
        <color rgb="FFF8696B"/>
        <color rgb="FFFFEB84"/>
        <color rgb="FF63BE7B"/>
      </colorScale>
    </cfRule>
  </conditionalFormatting>
  <conditionalFormatting sqref="N22:P22">
    <cfRule type="containsText" dxfId="69" priority="13" operator="containsText" text="Overdue">
      <formula>NOT(ISERROR(SEARCH("Overdue",N22)))</formula>
    </cfRule>
  </conditionalFormatting>
  <conditionalFormatting sqref="N23:P23">
    <cfRule type="colorScale" priority="12">
      <colorScale>
        <cfvo type="min"/>
        <cfvo type="percentile" val="50"/>
        <cfvo type="max"/>
        <color rgb="FFF8696B"/>
        <color rgb="FFFFEB84"/>
        <color rgb="FF63BE7B"/>
      </colorScale>
    </cfRule>
  </conditionalFormatting>
  <conditionalFormatting sqref="N23:P23">
    <cfRule type="containsText" dxfId="68" priority="7" operator="containsText" text="Overdue">
      <formula>NOT(ISERROR(SEARCH("Overdue",N23)))</formula>
    </cfRule>
  </conditionalFormatting>
  <conditionalFormatting sqref="N24:P24">
    <cfRule type="colorScale" priority="6">
      <colorScale>
        <cfvo type="min"/>
        <cfvo type="percentile" val="50"/>
        <cfvo type="max"/>
        <color rgb="FFF8696B"/>
        <color rgb="FFFFEB84"/>
        <color rgb="FF63BE7B"/>
      </colorScale>
    </cfRule>
  </conditionalFormatting>
  <conditionalFormatting sqref="N24:P24">
    <cfRule type="containsText" dxfId="67" priority="1" operator="containsText" text="Overdue">
      <formula>NOT(ISERROR(SEARCH("Overdue",N24)))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0" operator="containsText" id="{5E76B073-AF99-4318-B688-F26F6FBCBD25}">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21" operator="containsText" id="{AC83FE92-6F36-4047-830E-697FB5F60371}">
            <xm:f>NOT(ISERROR(SEARCH('[Sustainability - Board Assurance Framework.xlsx]Lists'!#REF!,N21)))</xm:f>
            <xm:f>'[Sustainability - Board Assurance Framework.xlsx]Lists'!#REF!</xm:f>
            <x14:dxf>
              <fill>
                <patternFill>
                  <bgColor theme="5"/>
                </patternFill>
              </fill>
            </x14:dxf>
          </x14:cfRule>
          <x14:cfRule type="containsText" priority="22" operator="containsText" id="{2FB8EDE7-6CD2-4A08-B004-F6396081A758}">
            <xm:f>NOT(ISERROR(SEARCH('[Sustainability - Board Assurance Framework.xlsx]Lists'!#REF!,N21)))</xm:f>
            <xm:f>'[Sustainability - Board Assurance Framework.xlsx]Lists'!#REF!</xm:f>
            <x14:dxf>
              <fill>
                <patternFill>
                  <bgColor theme="0" tint="-0.14996795556505021"/>
                </patternFill>
              </fill>
            </x14:dxf>
          </x14:cfRule>
          <x14:cfRule type="containsText" priority="23" operator="containsText" id="{9D88D3F2-C408-4A74-8CFD-21B4E52DD151}">
            <xm:f>NOT(ISERROR(SEARCH('[Sustainability - Board Assurance Framework.xlsx]Lists'!#REF!,N21)))</xm:f>
            <xm:f>'[Sustainability - Board Assurance Framework.xlsx]Lists'!#REF!</xm:f>
            <x14:dxf>
              <font>
                <color rgb="FF006100"/>
              </font>
              <fill>
                <patternFill>
                  <bgColor rgb="FFC6EFCE"/>
                </patternFill>
              </fill>
            </x14:dxf>
          </x14:cfRule>
          <xm:sqref>N21:P21</xm:sqref>
        </x14:conditionalFormatting>
        <x14:conditionalFormatting xmlns:xm="http://schemas.microsoft.com/office/excel/2006/main">
          <x14:cfRule type="containsText" priority="14" operator="containsText" id="{CD1EC517-BCF8-4E94-A6B9-00C58E752B0E}">
            <xm:f>NOT(ISERROR(SEARCH('[Sustainability - Board Assurance Framework.xlsx]Lists'!#REF!,N22)))</xm:f>
            <xm:f>'[Sustainability - Board Assurance Framework.xlsx]Lists'!#REF!</xm:f>
            <x14:dxf>
              <fill>
                <patternFill patternType="gray0625">
                  <bgColor theme="0" tint="-4.9989318521683403E-2"/>
                </patternFill>
              </fill>
            </x14:dxf>
          </x14:cfRule>
          <x14:cfRule type="containsText" priority="15" operator="containsText" id="{B90DC594-C06C-4604-9C6D-D15CB9A90980}">
            <xm:f>NOT(ISERROR(SEARCH('[Sustainability - Board Assurance Framework.xlsx]Lists'!#REF!,N22)))</xm:f>
            <xm:f>'[Sustainability - Board Assurance Framework.xlsx]Lists'!#REF!</xm:f>
            <x14:dxf>
              <fill>
                <patternFill>
                  <bgColor theme="5"/>
                </patternFill>
              </fill>
            </x14:dxf>
          </x14:cfRule>
          <x14:cfRule type="containsText" priority="16" operator="containsText" id="{458FCEA5-BE6D-4439-B338-36BAC2642D1B}">
            <xm:f>NOT(ISERROR(SEARCH('[Sustainability - Board Assurance Framework.xlsx]Lists'!#REF!,N22)))</xm:f>
            <xm:f>'[Sustainability - Board Assurance Framework.xlsx]Lists'!#REF!</xm:f>
            <x14:dxf>
              <fill>
                <patternFill>
                  <bgColor theme="0" tint="-0.14996795556505021"/>
                </patternFill>
              </fill>
            </x14:dxf>
          </x14:cfRule>
          <x14:cfRule type="containsText" priority="17" operator="containsText" id="{FA56D8CD-46E2-4E5A-9F87-E20B144FF3F7}">
            <xm:f>NOT(ISERROR(SEARCH('[Sustainability - Board Assurance Framework.xlsx]Lists'!#REF!,N22)))</xm:f>
            <xm:f>'[Sustainability - Board Assurance Framework.xlsx]Lists'!#REF!</xm:f>
            <x14:dxf>
              <font>
                <color rgb="FF006100"/>
              </font>
              <fill>
                <patternFill>
                  <bgColor rgb="FFC6EFCE"/>
                </patternFill>
              </fill>
            </x14:dxf>
          </x14:cfRule>
          <xm:sqref>N22:P22</xm:sqref>
        </x14:conditionalFormatting>
        <x14:conditionalFormatting xmlns:xm="http://schemas.microsoft.com/office/excel/2006/main">
          <x14:cfRule type="containsText" priority="8" operator="containsText" id="{274364EA-0C40-4629-A3AA-F4A69A70CA23}">
            <xm:f>NOT(ISERROR(SEARCH('[Sustainability - Board Assurance Framework.xlsx]Lists'!#REF!,N23)))</xm:f>
            <xm:f>'[Sustainability - Board Assurance Framework.xlsx]Lists'!#REF!</xm:f>
            <x14:dxf>
              <fill>
                <patternFill patternType="gray0625">
                  <bgColor theme="0" tint="-4.9989318521683403E-2"/>
                </patternFill>
              </fill>
            </x14:dxf>
          </x14:cfRule>
          <x14:cfRule type="containsText" priority="9" operator="containsText" id="{12C6E457-CDA4-4147-9D39-F556E01143B0}">
            <xm:f>NOT(ISERROR(SEARCH('[Sustainability - Board Assurance Framework.xlsx]Lists'!#REF!,N23)))</xm:f>
            <xm:f>'[Sustainability - Board Assurance Framework.xlsx]Lists'!#REF!</xm:f>
            <x14:dxf>
              <fill>
                <patternFill>
                  <bgColor theme="5"/>
                </patternFill>
              </fill>
            </x14:dxf>
          </x14:cfRule>
          <x14:cfRule type="containsText" priority="10" operator="containsText" id="{8D1D8F70-CC82-4A10-B521-8531332C8FA7}">
            <xm:f>NOT(ISERROR(SEARCH('[Sustainability - Board Assurance Framework.xlsx]Lists'!#REF!,N23)))</xm:f>
            <xm:f>'[Sustainability - Board Assurance Framework.xlsx]Lists'!#REF!</xm:f>
            <x14:dxf>
              <fill>
                <patternFill>
                  <bgColor theme="0" tint="-0.14996795556505021"/>
                </patternFill>
              </fill>
            </x14:dxf>
          </x14:cfRule>
          <x14:cfRule type="containsText" priority="11" operator="containsText" id="{80D30D5E-1C90-4E20-87F4-2591775AE0FB}">
            <xm:f>NOT(ISERROR(SEARCH('[Sustainability - Board Assurance Framework.xlsx]Lists'!#REF!,N23)))</xm:f>
            <xm:f>'[Sustainability - Board Assurance Framework.xlsx]Lists'!#REF!</xm:f>
            <x14:dxf>
              <font>
                <color rgb="FF006100"/>
              </font>
              <fill>
                <patternFill>
                  <bgColor rgb="FFC6EFCE"/>
                </patternFill>
              </fill>
            </x14:dxf>
          </x14:cfRule>
          <xm:sqref>N23:P23</xm:sqref>
        </x14:conditionalFormatting>
        <x14:conditionalFormatting xmlns:xm="http://schemas.microsoft.com/office/excel/2006/main">
          <x14:cfRule type="containsText" priority="2" operator="containsText" id="{43045C97-0C12-4750-B142-F5FEA158334B}">
            <xm:f>NOT(ISERROR(SEARCH('[Sustainability - Board Assurance Framework.xlsx]Lists'!#REF!,N24)))</xm:f>
            <xm:f>'[Sustainability - Board Assurance Framework.xlsx]Lists'!#REF!</xm:f>
            <x14:dxf>
              <fill>
                <patternFill patternType="gray0625">
                  <bgColor theme="0" tint="-4.9989318521683403E-2"/>
                </patternFill>
              </fill>
            </x14:dxf>
          </x14:cfRule>
          <x14:cfRule type="containsText" priority="3" operator="containsText" id="{FB5019A3-6026-4F6F-B8AE-C4F43B408293}">
            <xm:f>NOT(ISERROR(SEARCH('[Sustainability - Board Assurance Framework.xlsx]Lists'!#REF!,N24)))</xm:f>
            <xm:f>'[Sustainability - Board Assurance Framework.xlsx]Lists'!#REF!</xm:f>
            <x14:dxf>
              <fill>
                <patternFill>
                  <bgColor theme="5"/>
                </patternFill>
              </fill>
            </x14:dxf>
          </x14:cfRule>
          <x14:cfRule type="containsText" priority="4" operator="containsText" id="{0CC8FA02-00CD-4920-9B46-21FEFBAF0F9B}">
            <xm:f>NOT(ISERROR(SEARCH('[Sustainability - Board Assurance Framework.xlsx]Lists'!#REF!,N24)))</xm:f>
            <xm:f>'[Sustainability - Board Assurance Framework.xlsx]Lists'!#REF!</xm:f>
            <x14:dxf>
              <fill>
                <patternFill>
                  <bgColor theme="0" tint="-0.14996795556505021"/>
                </patternFill>
              </fill>
            </x14:dxf>
          </x14:cfRule>
          <x14:cfRule type="containsText" priority="5" operator="containsText" id="{357CCC31-36F9-474E-9BC1-3E75FCDC7E63}">
            <xm:f>NOT(ISERROR(SEARCH('[Sustainability - Board Assurance Framework.xlsx]Lists'!#REF!,N24)))</xm:f>
            <xm:f>'[Sustainability - Board Assurance Framework.xlsx]Lists'!#REF!</xm:f>
            <x14:dxf>
              <font>
                <color rgb="FF006100"/>
              </font>
              <fill>
                <patternFill>
                  <bgColor rgb="FFC6EFCE"/>
                </patternFill>
              </fill>
            </x14:dxf>
          </x14:cfRule>
          <xm:sqref>N24:P24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N21:P24</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 type="list" allowBlank="1" showInputMessage="1" showErrorMessage="1">
          <x14:formula1>
            <xm:f>'S:\Board Assurance Framework\[Sustainability - Board Assurance Framework.xlsx]Lists'!#REF!</xm:f>
          </x14:formula1>
          <xm:sqref>R3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7"/>
  <sheetViews>
    <sheetView zoomScale="85" zoomScaleNormal="85" workbookViewId="0">
      <selection activeCell="Q11" sqref="Q11:R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109</v>
      </c>
      <c r="J3" s="94"/>
      <c r="K3" s="94"/>
      <c r="L3" s="94"/>
      <c r="M3" s="94"/>
      <c r="N3" s="262" t="s">
        <v>2</v>
      </c>
      <c r="O3" s="262"/>
      <c r="P3" s="262"/>
      <c r="Q3" s="262"/>
      <c r="R3" s="82" t="s">
        <v>81</v>
      </c>
    </row>
    <row r="4" spans="1:18" ht="96" customHeight="1" x14ac:dyDescent="0.25">
      <c r="A4" s="256" t="s">
        <v>3</v>
      </c>
      <c r="B4" s="94" t="s">
        <v>70</v>
      </c>
      <c r="C4" s="94"/>
      <c r="D4" s="94"/>
      <c r="E4" s="94"/>
      <c r="F4" s="256" t="s">
        <v>4</v>
      </c>
      <c r="G4" s="82" t="s">
        <v>495</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62" t="s">
        <v>21</v>
      </c>
      <c r="I5" s="262"/>
      <c r="J5" s="262"/>
      <c r="K5" s="262"/>
      <c r="L5" s="262"/>
      <c r="M5" s="262"/>
      <c r="N5" s="262"/>
      <c r="O5" s="262"/>
      <c r="P5" s="262"/>
      <c r="Q5" s="262"/>
      <c r="R5" s="262"/>
    </row>
    <row r="6" spans="1:18" ht="41.25" customHeight="1" x14ac:dyDescent="0.25">
      <c r="A6" s="262"/>
      <c r="B6" s="266"/>
      <c r="C6" s="266"/>
      <c r="D6" s="266"/>
      <c r="E6" s="266"/>
      <c r="F6" s="91"/>
      <c r="G6" s="91"/>
      <c r="H6" s="87" t="s">
        <v>15</v>
      </c>
      <c r="I6" s="11" t="s">
        <v>16</v>
      </c>
      <c r="J6" s="41">
        <v>45017</v>
      </c>
      <c r="K6" s="41">
        <v>45047</v>
      </c>
      <c r="L6" s="41">
        <v>45078</v>
      </c>
      <c r="M6" s="50">
        <v>45108</v>
      </c>
      <c r="N6" s="50">
        <v>45139</v>
      </c>
      <c r="O6" s="50">
        <v>45170</v>
      </c>
      <c r="P6" s="11" t="s">
        <v>236</v>
      </c>
      <c r="Q6" s="96" t="s">
        <v>17</v>
      </c>
      <c r="R6" s="96"/>
    </row>
    <row r="7" spans="1:18" ht="101.25" customHeight="1" x14ac:dyDescent="0.25">
      <c r="A7" s="256" t="s">
        <v>22</v>
      </c>
      <c r="B7" s="166">
        <v>5</v>
      </c>
      <c r="C7" s="166">
        <v>5</v>
      </c>
      <c r="D7" s="31">
        <f>SUM(B7*C7)</f>
        <v>25</v>
      </c>
      <c r="E7" s="13"/>
      <c r="F7" s="91"/>
      <c r="G7" s="91"/>
      <c r="H7" s="169" t="s">
        <v>494</v>
      </c>
      <c r="I7" s="268">
        <v>0</v>
      </c>
      <c r="J7" s="267">
        <v>-1.026</v>
      </c>
      <c r="K7" s="267">
        <v>-0.76</v>
      </c>
      <c r="L7" s="267">
        <v>-1.2270000000000001</v>
      </c>
      <c r="M7" s="267">
        <v>-2.0470000000000002</v>
      </c>
      <c r="N7" s="267">
        <v>-2.74</v>
      </c>
      <c r="O7" s="267">
        <v>-1.400312</v>
      </c>
      <c r="P7" s="268">
        <v>-9.3471340000000005</v>
      </c>
      <c r="Q7" s="269" t="s">
        <v>493</v>
      </c>
      <c r="R7" s="269"/>
    </row>
    <row r="8" spans="1:18" ht="42" customHeight="1" x14ac:dyDescent="0.25">
      <c r="A8" s="256" t="s">
        <v>134</v>
      </c>
      <c r="B8" s="166">
        <v>5</v>
      </c>
      <c r="C8" s="166">
        <v>5</v>
      </c>
      <c r="D8" s="31">
        <f>SUM(B8*C8)</f>
        <v>25</v>
      </c>
      <c r="E8" s="13" t="s">
        <v>42</v>
      </c>
      <c r="F8" s="91"/>
      <c r="G8" s="91"/>
      <c r="H8" s="169" t="s">
        <v>492</v>
      </c>
      <c r="I8" s="268">
        <v>0</v>
      </c>
      <c r="J8" s="267">
        <v>0</v>
      </c>
      <c r="K8" s="267">
        <v>0</v>
      </c>
      <c r="L8" s="267">
        <v>0</v>
      </c>
      <c r="M8" s="267">
        <v>0</v>
      </c>
      <c r="N8" s="267">
        <v>0</v>
      </c>
      <c r="O8" s="267" t="s">
        <v>259</v>
      </c>
      <c r="P8" s="268" t="str">
        <f>O8</f>
        <v>TBC</v>
      </c>
      <c r="Q8" s="94"/>
      <c r="R8" s="94"/>
    </row>
    <row r="9" spans="1:18" ht="42" customHeight="1" x14ac:dyDescent="0.25">
      <c r="A9" s="256" t="s">
        <v>20</v>
      </c>
      <c r="B9" s="166">
        <v>5</v>
      </c>
      <c r="C9" s="166">
        <v>5</v>
      </c>
      <c r="D9" s="31">
        <f>SUM(B9*C9)</f>
        <v>25</v>
      </c>
      <c r="E9" s="13" t="s">
        <v>42</v>
      </c>
      <c r="F9" s="91"/>
      <c r="G9" s="91"/>
      <c r="H9" s="82"/>
      <c r="I9" s="82"/>
      <c r="J9" s="82"/>
      <c r="K9" s="82"/>
      <c r="L9" s="82"/>
      <c r="M9" s="82"/>
      <c r="N9" s="82"/>
      <c r="O9" s="86"/>
      <c r="P9" s="82"/>
      <c r="Q9" s="91"/>
      <c r="R9" s="91"/>
    </row>
    <row r="10" spans="1:18" ht="42" customHeight="1" x14ac:dyDescent="0.25">
      <c r="A10" s="256" t="s">
        <v>11</v>
      </c>
      <c r="B10" s="26">
        <v>3</v>
      </c>
      <c r="C10" s="184">
        <v>2</v>
      </c>
      <c r="D10" s="32">
        <f>SUM(B10*C10)</f>
        <v>6</v>
      </c>
      <c r="E10" s="13"/>
      <c r="F10" s="91"/>
      <c r="G10" s="91"/>
      <c r="H10" s="82"/>
      <c r="I10" s="86"/>
      <c r="J10" s="86"/>
      <c r="K10" s="86"/>
      <c r="L10" s="86"/>
      <c r="M10" s="86"/>
      <c r="N10" s="86"/>
      <c r="O10" s="86"/>
      <c r="P10" s="86"/>
      <c r="Q10" s="91"/>
      <c r="R10" s="91"/>
    </row>
    <row r="11" spans="1:18" ht="42" customHeight="1" x14ac:dyDescent="0.25">
      <c r="A11" s="256" t="s">
        <v>12</v>
      </c>
      <c r="B11" s="91" t="s">
        <v>50</v>
      </c>
      <c r="C11" s="91"/>
      <c r="D11" s="91"/>
      <c r="E11" s="91"/>
      <c r="F11" s="91"/>
      <c r="G11" s="91"/>
      <c r="H11" s="82"/>
      <c r="I11" s="86"/>
      <c r="J11" s="86"/>
      <c r="K11" s="86"/>
      <c r="L11" s="86"/>
      <c r="M11" s="86"/>
      <c r="N11" s="86"/>
      <c r="O11" s="86"/>
      <c r="P11" s="86"/>
      <c r="Q11" s="91"/>
      <c r="R11" s="91"/>
    </row>
    <row r="12" spans="1:18" ht="42" customHeight="1" x14ac:dyDescent="0.25">
      <c r="A12" s="256" t="s">
        <v>13</v>
      </c>
      <c r="B12" s="91" t="s">
        <v>46</v>
      </c>
      <c r="C12" s="91"/>
      <c r="D12" s="91"/>
      <c r="E12" s="91"/>
      <c r="F12" s="91"/>
      <c r="G12" s="91"/>
      <c r="H12" s="82"/>
      <c r="I12" s="86"/>
      <c r="J12" s="86"/>
      <c r="K12" s="86"/>
      <c r="L12" s="86"/>
      <c r="M12" s="86"/>
      <c r="N12" s="86"/>
      <c r="O12" s="86"/>
      <c r="P12" s="86"/>
      <c r="Q12" s="91"/>
      <c r="R12" s="91"/>
    </row>
    <row r="13" spans="1:18" ht="35.1" customHeight="1" x14ac:dyDescent="0.25">
      <c r="A13" s="262" t="s">
        <v>14</v>
      </c>
      <c r="B13" s="262"/>
      <c r="C13" s="262"/>
      <c r="D13" s="262"/>
      <c r="E13" s="262"/>
      <c r="F13" s="262"/>
      <c r="G13" s="262"/>
      <c r="H13" s="262"/>
      <c r="I13" s="262"/>
      <c r="J13" s="262"/>
      <c r="K13" s="262"/>
      <c r="L13" s="262"/>
      <c r="M13" s="262"/>
      <c r="N13" s="262"/>
      <c r="O13" s="262"/>
      <c r="P13" s="262"/>
      <c r="Q13" s="262"/>
      <c r="R13" s="262"/>
    </row>
    <row r="14" spans="1:18" ht="60" customHeight="1" x14ac:dyDescent="0.25">
      <c r="A14" s="94" t="s">
        <v>491</v>
      </c>
      <c r="B14" s="94"/>
      <c r="C14" s="94"/>
      <c r="D14" s="94"/>
      <c r="E14" s="94"/>
      <c r="F14" s="94"/>
      <c r="G14" s="94"/>
      <c r="H14" s="94"/>
      <c r="I14" s="94"/>
      <c r="J14" s="94"/>
      <c r="K14" s="94"/>
      <c r="L14" s="94"/>
      <c r="M14" s="94"/>
      <c r="N14" s="94"/>
      <c r="O14" s="94"/>
      <c r="P14" s="94"/>
      <c r="Q14" s="94"/>
      <c r="R14" s="94"/>
    </row>
    <row r="15" spans="1:18" ht="34.5" customHeight="1" x14ac:dyDescent="0.25">
      <c r="A15" s="262" t="s">
        <v>23</v>
      </c>
      <c r="B15" s="262"/>
      <c r="C15" s="262"/>
      <c r="D15" s="262"/>
      <c r="E15" s="262"/>
      <c r="F15" s="262"/>
      <c r="G15" s="262"/>
      <c r="H15" s="262"/>
      <c r="I15" s="262"/>
      <c r="J15" s="262"/>
      <c r="K15" s="262"/>
      <c r="L15" s="262"/>
      <c r="M15" s="262"/>
      <c r="N15" s="262"/>
      <c r="O15" s="262"/>
      <c r="P15" s="262"/>
      <c r="Q15" s="262"/>
      <c r="R15" s="262"/>
    </row>
    <row r="16" spans="1:18" ht="60" customHeight="1" x14ac:dyDescent="0.25">
      <c r="A16" s="94" t="s">
        <v>490</v>
      </c>
      <c r="B16" s="94"/>
      <c r="C16" s="94"/>
      <c r="D16" s="94"/>
      <c r="E16" s="94"/>
      <c r="F16" s="94"/>
      <c r="G16" s="94"/>
      <c r="H16" s="94"/>
      <c r="I16" s="94"/>
      <c r="J16" s="94"/>
      <c r="K16" s="94"/>
      <c r="L16" s="94"/>
      <c r="M16" s="94"/>
      <c r="N16" s="94"/>
      <c r="O16" s="94"/>
      <c r="P16" s="94"/>
      <c r="Q16" s="94"/>
      <c r="R16" s="94"/>
    </row>
    <row r="17" spans="1:18" ht="34.5" customHeight="1" x14ac:dyDescent="0.25">
      <c r="A17" s="262" t="s">
        <v>24</v>
      </c>
      <c r="B17" s="262"/>
      <c r="C17" s="262"/>
      <c r="D17" s="262"/>
      <c r="E17" s="262"/>
      <c r="F17" s="262"/>
      <c r="G17" s="262"/>
      <c r="H17" s="262" t="s">
        <v>25</v>
      </c>
      <c r="I17" s="262"/>
      <c r="J17" s="262"/>
      <c r="K17" s="262"/>
      <c r="L17" s="262"/>
      <c r="M17" s="262"/>
      <c r="N17" s="262"/>
      <c r="O17" s="262"/>
      <c r="P17" s="262"/>
      <c r="Q17" s="262"/>
      <c r="R17" s="262"/>
    </row>
    <row r="18" spans="1:18" ht="84" customHeight="1" x14ac:dyDescent="0.25">
      <c r="A18" s="94" t="s">
        <v>489</v>
      </c>
      <c r="B18" s="94"/>
      <c r="C18" s="94"/>
      <c r="D18" s="94"/>
      <c r="E18" s="94"/>
      <c r="F18" s="94"/>
      <c r="G18" s="94"/>
      <c r="H18" s="94" t="s">
        <v>488</v>
      </c>
      <c r="I18" s="94"/>
      <c r="J18" s="94"/>
      <c r="K18" s="94"/>
      <c r="L18" s="94"/>
      <c r="M18" s="94"/>
      <c r="N18" s="94"/>
      <c r="O18" s="94"/>
      <c r="P18" s="94"/>
      <c r="Q18" s="94"/>
      <c r="R18" s="94"/>
    </row>
    <row r="19" spans="1:18" ht="33" customHeight="1" x14ac:dyDescent="0.25">
      <c r="A19" s="262" t="s">
        <v>27</v>
      </c>
      <c r="B19" s="262"/>
      <c r="C19" s="262"/>
      <c r="D19" s="262"/>
      <c r="E19" s="262"/>
      <c r="F19" s="262"/>
      <c r="G19" s="262"/>
      <c r="H19" s="262" t="s">
        <v>26</v>
      </c>
      <c r="I19" s="262"/>
      <c r="J19" s="262"/>
      <c r="K19" s="262"/>
      <c r="L19" s="262"/>
      <c r="M19" s="262"/>
      <c r="N19" s="262"/>
      <c r="O19" s="262"/>
      <c r="P19" s="262"/>
      <c r="Q19" s="262"/>
      <c r="R19" s="262"/>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84" customHeight="1" x14ac:dyDescent="0.25">
      <c r="A21" s="116" t="s">
        <v>487</v>
      </c>
      <c r="B21" s="117"/>
      <c r="C21" s="117"/>
      <c r="D21" s="117"/>
      <c r="E21" s="117"/>
      <c r="F21" s="117"/>
      <c r="G21" s="118"/>
      <c r="H21" s="116" t="s">
        <v>486</v>
      </c>
      <c r="I21" s="117"/>
      <c r="J21" s="118"/>
      <c r="K21" s="130" t="s">
        <v>485</v>
      </c>
      <c r="L21" s="131"/>
      <c r="M21" s="132"/>
      <c r="N21" s="98" t="s">
        <v>31</v>
      </c>
      <c r="O21" s="133"/>
      <c r="P21" s="99"/>
      <c r="Q21" s="86" t="s">
        <v>484</v>
      </c>
      <c r="R21" s="86" t="s">
        <v>483</v>
      </c>
    </row>
    <row r="22" spans="1:18" ht="30" customHeight="1" x14ac:dyDescent="0.25">
      <c r="A22" s="116" t="s">
        <v>482</v>
      </c>
      <c r="B22" s="117"/>
      <c r="C22" s="117"/>
      <c r="D22" s="117"/>
      <c r="E22" s="117"/>
      <c r="F22" s="117"/>
      <c r="G22" s="118"/>
      <c r="H22" s="94" t="s">
        <v>481</v>
      </c>
      <c r="I22" s="94"/>
      <c r="J22" s="94"/>
      <c r="K22" s="122">
        <v>45199</v>
      </c>
      <c r="L22" s="122"/>
      <c r="M22" s="122"/>
      <c r="N22" s="91" t="s">
        <v>31</v>
      </c>
      <c r="O22" s="91"/>
      <c r="P22" s="91"/>
      <c r="Q22" s="88" t="s">
        <v>480</v>
      </c>
      <c r="R22" s="86"/>
    </row>
    <row r="23" spans="1:18" ht="71.45" customHeight="1" x14ac:dyDescent="0.25">
      <c r="A23" s="116" t="s">
        <v>479</v>
      </c>
      <c r="B23" s="117"/>
      <c r="C23" s="117"/>
      <c r="D23" s="117"/>
      <c r="E23" s="117"/>
      <c r="F23" s="117"/>
      <c r="G23" s="118"/>
      <c r="H23" s="94" t="s">
        <v>478</v>
      </c>
      <c r="I23" s="94"/>
      <c r="J23" s="94"/>
      <c r="K23" s="122">
        <v>45382</v>
      </c>
      <c r="L23" s="122"/>
      <c r="M23" s="122"/>
      <c r="N23" s="91" t="s">
        <v>34</v>
      </c>
      <c r="O23" s="91"/>
      <c r="P23" s="91"/>
      <c r="Q23" s="88" t="s">
        <v>477</v>
      </c>
      <c r="R23" s="86"/>
    </row>
    <row r="24" spans="1:18" ht="166.5" customHeight="1" x14ac:dyDescent="0.25">
      <c r="A24" s="256" t="s">
        <v>102</v>
      </c>
      <c r="B24" s="101" t="s">
        <v>412</v>
      </c>
      <c r="C24" s="102"/>
      <c r="D24" s="102"/>
      <c r="E24" s="102"/>
      <c r="F24" s="102"/>
      <c r="G24" s="102"/>
      <c r="H24" s="102"/>
      <c r="I24" s="102"/>
      <c r="J24" s="102"/>
      <c r="K24" s="102"/>
      <c r="L24" s="102"/>
      <c r="M24" s="102"/>
      <c r="N24" s="102"/>
      <c r="O24" s="102"/>
      <c r="P24" s="102"/>
      <c r="Q24" s="102"/>
      <c r="R24" s="103"/>
    </row>
    <row r="25" spans="1:18" ht="34.5" customHeight="1" x14ac:dyDescent="0.25">
      <c r="A25" s="262" t="s">
        <v>51</v>
      </c>
      <c r="B25" s="262"/>
      <c r="C25" s="262"/>
      <c r="D25" s="262"/>
      <c r="E25" s="262"/>
      <c r="F25" s="262"/>
      <c r="G25" s="262"/>
      <c r="H25" s="262"/>
      <c r="I25" s="262"/>
      <c r="J25" s="262"/>
      <c r="K25" s="262"/>
      <c r="L25" s="262"/>
      <c r="M25" s="262"/>
      <c r="N25" s="262"/>
      <c r="O25" s="262"/>
      <c r="P25" s="262"/>
      <c r="Q25" s="262"/>
      <c r="R25" s="262"/>
    </row>
    <row r="26" spans="1:18" ht="68.25" customHeight="1" x14ac:dyDescent="0.25">
      <c r="A26" s="94" t="s">
        <v>476</v>
      </c>
      <c r="B26" s="94"/>
      <c r="C26" s="94"/>
      <c r="D26" s="94"/>
      <c r="E26" s="94"/>
      <c r="F26" s="94"/>
      <c r="G26" s="94"/>
      <c r="H26" s="94"/>
      <c r="I26" s="94"/>
      <c r="J26" s="94"/>
      <c r="K26" s="94"/>
      <c r="L26" s="94"/>
      <c r="M26" s="94"/>
      <c r="N26" s="94"/>
      <c r="O26" s="94"/>
      <c r="P26" s="94"/>
      <c r="Q26" s="94"/>
      <c r="R26" s="94"/>
    </row>
    <row r="27" spans="1:18" ht="24.95" customHeight="1" x14ac:dyDescent="0.25">
      <c r="A27" s="256" t="s">
        <v>35</v>
      </c>
      <c r="B27" s="158">
        <v>45208</v>
      </c>
      <c r="C27" s="158"/>
      <c r="D27" s="158"/>
      <c r="E27" s="158"/>
      <c r="F27" s="256" t="s">
        <v>36</v>
      </c>
      <c r="G27" s="57">
        <v>45245</v>
      </c>
      <c r="H27" s="256" t="s">
        <v>37</v>
      </c>
      <c r="I27" s="94" t="s">
        <v>410</v>
      </c>
      <c r="J27" s="94"/>
      <c r="K27" s="94"/>
      <c r="L27" s="94"/>
      <c r="M27" s="94"/>
      <c r="N27" s="94"/>
      <c r="O27" s="94"/>
      <c r="P27" s="94"/>
      <c r="Q27" s="94"/>
      <c r="R27" s="94"/>
    </row>
  </sheetData>
  <mergeCells count="53">
    <mergeCell ref="A13:R13"/>
    <mergeCell ref="I4:M4"/>
    <mergeCell ref="N4:Q4"/>
    <mergeCell ref="A14:R14"/>
    <mergeCell ref="A16:R16"/>
    <mergeCell ref="A17:G17"/>
    <mergeCell ref="H17:R17"/>
    <mergeCell ref="H5:R5"/>
    <mergeCell ref="Q6:R6"/>
    <mergeCell ref="B11:E11"/>
    <mergeCell ref="Q11:R11"/>
    <mergeCell ref="A18:G18"/>
    <mergeCell ref="H18:R18"/>
    <mergeCell ref="A15:R15"/>
    <mergeCell ref="Q10:R10"/>
    <mergeCell ref="F5:G12"/>
    <mergeCell ref="A1:R2"/>
    <mergeCell ref="B3:G3"/>
    <mergeCell ref="I3:M3"/>
    <mergeCell ref="N3:Q3"/>
    <mergeCell ref="B4:E4"/>
    <mergeCell ref="B12:E12"/>
    <mergeCell ref="Q12:R12"/>
    <mergeCell ref="A5:A6"/>
    <mergeCell ref="B5:B6"/>
    <mergeCell ref="C5:C6"/>
    <mergeCell ref="D5:D6"/>
    <mergeCell ref="Q9:R9"/>
    <mergeCell ref="Q8:R8"/>
    <mergeCell ref="E5:E6"/>
    <mergeCell ref="Q7:R7"/>
    <mergeCell ref="A19:G20"/>
    <mergeCell ref="H19:R19"/>
    <mergeCell ref="H20:J20"/>
    <mergeCell ref="K20:M20"/>
    <mergeCell ref="N20:P20"/>
    <mergeCell ref="N22:P22"/>
    <mergeCell ref="K23:M23"/>
    <mergeCell ref="N23:P23"/>
    <mergeCell ref="B24:R24"/>
    <mergeCell ref="A22:G22"/>
    <mergeCell ref="H22:J22"/>
    <mergeCell ref="K22:M22"/>
    <mergeCell ref="A25:R25"/>
    <mergeCell ref="A26:R26"/>
    <mergeCell ref="B27:E27"/>
    <mergeCell ref="I27:R27"/>
    <mergeCell ref="A21:G21"/>
    <mergeCell ref="H21:J21"/>
    <mergeCell ref="K21:M21"/>
    <mergeCell ref="N21:P21"/>
    <mergeCell ref="A23:G23"/>
    <mergeCell ref="H23:J23"/>
  </mergeCells>
  <conditionalFormatting sqref="N23:P23 N21:P21">
    <cfRule type="colorScale" priority="15">
      <colorScale>
        <cfvo type="min"/>
        <cfvo type="percentile" val="50"/>
        <cfvo type="max"/>
        <color rgb="FFF8696B"/>
        <color rgb="FFFFEB84"/>
        <color rgb="FF63BE7B"/>
      </colorScale>
    </cfRule>
  </conditionalFormatting>
  <conditionalFormatting sqref="N23:P23 N21:P21">
    <cfRule type="containsText" dxfId="50" priority="10" operator="containsText" text="Overdue">
      <formula>NOT(ISERROR(SEARCH("Overdue",N21)))</formula>
    </cfRule>
  </conditionalFormatting>
  <conditionalFormatting sqref="N21:P21">
    <cfRule type="containsText" dxfId="49" priority="9" operator="containsText" text="Off Track">
      <formula>NOT(ISERROR(SEARCH("Off Track",N21)))</formula>
    </cfRule>
  </conditionalFormatting>
  <conditionalFormatting sqref="N23:P23">
    <cfRule type="containsText" dxfId="48" priority="8" operator="containsText" text="Off Track">
      <formula>NOT(ISERROR(SEARCH("Off Track",N23)))</formula>
    </cfRule>
  </conditionalFormatting>
  <conditionalFormatting sqref="N22:P22">
    <cfRule type="colorScale" priority="7">
      <colorScale>
        <cfvo type="min"/>
        <cfvo type="percentile" val="50"/>
        <cfvo type="max"/>
        <color rgb="FFF8696B"/>
        <color rgb="FFFFEB84"/>
        <color rgb="FF63BE7B"/>
      </colorScale>
    </cfRule>
  </conditionalFormatting>
  <conditionalFormatting sqref="N22:P22">
    <cfRule type="containsText" dxfId="47" priority="2" operator="containsText" text="Overdue">
      <formula>NOT(ISERROR(SEARCH("Overdue",N22)))</formula>
    </cfRule>
  </conditionalFormatting>
  <conditionalFormatting sqref="N22:P22">
    <cfRule type="containsText" dxfId="46" priority="1" operator="containsText" text="Off Track">
      <formula>NOT(ISERROR(SEARCH("Off Track",N22)))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F6D96908-80AD-4355-AA6A-BFA64932C40E}">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12" operator="containsText" id="{4D41CE5D-4BA3-497B-9C97-4CD1E50D3499}">
            <xm:f>NOT(ISERROR(SEARCH('[Sustainability - Board Assurance Framework.xlsx]Lists'!#REF!,N21)))</xm:f>
            <xm:f>'[Sustainability - Board Assurance Framework.xlsx]Lists'!#REF!</xm:f>
            <x14:dxf>
              <fill>
                <patternFill>
                  <bgColor theme="5"/>
                </patternFill>
              </fill>
            </x14:dxf>
          </x14:cfRule>
          <x14:cfRule type="containsText" priority="13" operator="containsText" id="{6E3CFE7B-BB56-4343-A500-875948D364A4}">
            <xm:f>NOT(ISERROR(SEARCH('[Sustainability - Board Assurance Framework.xlsx]Lists'!#REF!,N21)))</xm:f>
            <xm:f>'[Sustainability - Board Assurance Framework.xlsx]Lists'!#REF!</xm:f>
            <x14:dxf>
              <fill>
                <patternFill>
                  <bgColor theme="0" tint="-0.14996795556505021"/>
                </patternFill>
              </fill>
            </x14:dxf>
          </x14:cfRule>
          <x14:cfRule type="containsText" priority="14" operator="containsText" id="{771D1E28-CB43-4358-AB67-4C16D7120C35}">
            <xm:f>NOT(ISERROR(SEARCH('[Sustainability - Board Assurance Framework.xlsx]Lists'!#REF!,N21)))</xm:f>
            <xm:f>'[Sustainability - Board Assurance Framework.xlsx]Lists'!#REF!</xm:f>
            <x14:dxf>
              <font>
                <color rgb="FF006100"/>
              </font>
              <fill>
                <patternFill>
                  <bgColor rgb="FFC6EFCE"/>
                </patternFill>
              </fill>
            </x14:dxf>
          </x14:cfRule>
          <xm:sqref>N23:P23 N21:P21</xm:sqref>
        </x14:conditionalFormatting>
        <x14:conditionalFormatting xmlns:xm="http://schemas.microsoft.com/office/excel/2006/main">
          <x14:cfRule type="containsText" priority="3" operator="containsText" id="{610BAAEB-5E80-4DB2-A8D7-73F37FD868C0}">
            <xm:f>NOT(ISERROR(SEARCH('[Sustainability - Board Assurance Framework.xlsx]Lists'!#REF!,N22)))</xm:f>
            <xm:f>'[Sustainability - Board Assurance Framework.xlsx]Lists'!#REF!</xm:f>
            <x14:dxf>
              <fill>
                <patternFill patternType="gray0625">
                  <bgColor theme="0" tint="-4.9989318521683403E-2"/>
                </patternFill>
              </fill>
            </x14:dxf>
          </x14:cfRule>
          <x14:cfRule type="containsText" priority="4" operator="containsText" id="{4BFCE7A2-FE96-4534-BBE0-1BD27550D8BF}">
            <xm:f>NOT(ISERROR(SEARCH('[Sustainability - Board Assurance Framework.xlsx]Lists'!#REF!,N22)))</xm:f>
            <xm:f>'[Sustainability - Board Assurance Framework.xlsx]Lists'!#REF!</xm:f>
            <x14:dxf>
              <fill>
                <patternFill>
                  <bgColor theme="5"/>
                </patternFill>
              </fill>
            </x14:dxf>
          </x14:cfRule>
          <x14:cfRule type="containsText" priority="5" operator="containsText" id="{B6304BFA-B133-40BF-9879-94E74259D04F}">
            <xm:f>NOT(ISERROR(SEARCH('[Sustainability - Board Assurance Framework.xlsx]Lists'!#REF!,N22)))</xm:f>
            <xm:f>'[Sustainability - Board Assurance Framework.xlsx]Lists'!#REF!</xm:f>
            <x14:dxf>
              <fill>
                <patternFill>
                  <bgColor theme="0" tint="-0.14996795556505021"/>
                </patternFill>
              </fill>
            </x14:dxf>
          </x14:cfRule>
          <x14:cfRule type="containsText" priority="6" operator="containsText" id="{EE3BEF7E-7C11-47CC-84A1-5D7D81BC3065}">
            <xm:f>NOT(ISERROR(SEARCH('[Sustainability - Board Assurance Framework.xlsx]Lists'!#REF!,N22)))</xm:f>
            <xm:f>'[Sustainability - Board Assurance Framework.xlsx]Lists'!#REF!</xm:f>
            <x14:dxf>
              <font>
                <color rgb="FF006100"/>
              </font>
              <fill>
                <patternFill>
                  <bgColor rgb="FFC6EFCE"/>
                </patternFill>
              </fill>
            </x14:dxf>
          </x14:cfRule>
          <xm:sqref>N22:P22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N21:P23</xm:sqref>
        </x14:dataValidation>
        <x14:dataValidation type="list" allowBlank="1" showInputMessage="1" showErrorMessage="1">
          <x14:formula1>
            <xm:f>'S:\Board Assurance Framework\[Sustainability - Board Assurance Framework.xlsx]Lists'!#REF!</xm:f>
          </x14:formula1>
          <xm:sqref>R3</xm:sqref>
        </x14:dataValidation>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8"/>
  <sheetViews>
    <sheetView topLeftCell="A4" workbookViewId="0">
      <selection activeCell="L10" sqref="L10"/>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101</v>
      </c>
      <c r="J3" s="94"/>
      <c r="K3" s="94"/>
      <c r="L3" s="94"/>
      <c r="M3" s="94"/>
      <c r="N3" s="262" t="s">
        <v>2</v>
      </c>
      <c r="O3" s="262"/>
      <c r="P3" s="262"/>
      <c r="Q3" s="262"/>
      <c r="R3" s="82" t="s">
        <v>99</v>
      </c>
    </row>
    <row r="4" spans="1:18" ht="65.099999999999994" customHeight="1" x14ac:dyDescent="0.25">
      <c r="A4" s="256" t="s">
        <v>3</v>
      </c>
      <c r="B4" s="94" t="s">
        <v>71</v>
      </c>
      <c r="C4" s="94"/>
      <c r="D4" s="94"/>
      <c r="E4" s="94"/>
      <c r="F4" s="256" t="s">
        <v>4</v>
      </c>
      <c r="G4" s="82" t="s">
        <v>512</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59" t="s">
        <v>21</v>
      </c>
      <c r="I5" s="258"/>
      <c r="J5" s="258"/>
      <c r="K5" s="258"/>
      <c r="L5" s="258"/>
      <c r="M5" s="258"/>
      <c r="N5" s="258"/>
      <c r="O5" s="258"/>
      <c r="P5" s="258"/>
      <c r="Q5" s="258"/>
      <c r="R5" s="257"/>
    </row>
    <row r="6" spans="1:18" ht="41.25" customHeight="1" x14ac:dyDescent="0.25">
      <c r="A6" s="262"/>
      <c r="B6" s="266"/>
      <c r="C6" s="266"/>
      <c r="D6" s="266"/>
      <c r="E6" s="266"/>
      <c r="F6" s="91"/>
      <c r="G6" s="91"/>
      <c r="H6" s="87" t="s">
        <v>15</v>
      </c>
      <c r="I6" s="11" t="s">
        <v>16</v>
      </c>
      <c r="J6" s="41">
        <v>45017</v>
      </c>
      <c r="K6" s="41">
        <v>45047</v>
      </c>
      <c r="L6" s="41">
        <v>45078</v>
      </c>
      <c r="M6" s="50">
        <v>45108</v>
      </c>
      <c r="N6" s="50">
        <v>45139</v>
      </c>
      <c r="O6" s="50">
        <v>45170</v>
      </c>
      <c r="P6" s="11" t="s">
        <v>236</v>
      </c>
      <c r="Q6" s="219" t="s">
        <v>17</v>
      </c>
      <c r="R6" s="217"/>
    </row>
    <row r="7" spans="1:18" ht="42.95" customHeight="1" x14ac:dyDescent="0.25">
      <c r="A7" s="256" t="s">
        <v>22</v>
      </c>
      <c r="B7" s="39">
        <v>4</v>
      </c>
      <c r="C7" s="39">
        <v>4</v>
      </c>
      <c r="D7" s="31">
        <f>SUM(B7*C7)</f>
        <v>16</v>
      </c>
      <c r="E7" s="13"/>
      <c r="F7" s="91"/>
      <c r="G7" s="91"/>
      <c r="H7" s="169" t="s">
        <v>511</v>
      </c>
      <c r="I7" s="215">
        <v>0</v>
      </c>
      <c r="J7" s="213">
        <v>108</v>
      </c>
      <c r="K7" s="213">
        <v>108</v>
      </c>
      <c r="L7" s="213">
        <f>28+13+40+8</f>
        <v>89</v>
      </c>
      <c r="M7" s="86">
        <f>191-105</f>
        <v>86</v>
      </c>
      <c r="N7" s="86">
        <f>191-105</f>
        <v>86</v>
      </c>
      <c r="O7" s="86">
        <f>191-105</f>
        <v>86</v>
      </c>
      <c r="P7" s="162"/>
      <c r="Q7" s="265" t="s">
        <v>510</v>
      </c>
      <c r="R7" s="265"/>
    </row>
    <row r="8" spans="1:18" ht="42.95" customHeight="1" x14ac:dyDescent="0.25">
      <c r="A8" s="256" t="s">
        <v>134</v>
      </c>
      <c r="B8" s="39">
        <v>4</v>
      </c>
      <c r="C8" s="39">
        <v>4</v>
      </c>
      <c r="D8" s="31">
        <f>SUM(B8*C8)</f>
        <v>16</v>
      </c>
      <c r="E8" s="13" t="s">
        <v>42</v>
      </c>
      <c r="F8" s="91"/>
      <c r="G8" s="91"/>
      <c r="H8" s="169" t="s">
        <v>509</v>
      </c>
      <c r="I8" s="275">
        <v>0</v>
      </c>
      <c r="J8" s="273">
        <v>0.6</v>
      </c>
      <c r="K8" s="274">
        <v>0.6</v>
      </c>
      <c r="L8" s="273">
        <f>L7/(52+21+22+39+46+8)</f>
        <v>0.47340425531914893</v>
      </c>
      <c r="M8" s="272">
        <f>M7/191</f>
        <v>0.45026178010471202</v>
      </c>
      <c r="N8" s="272">
        <f>N7/191</f>
        <v>0.45026178010471202</v>
      </c>
      <c r="O8" s="272">
        <f>O7/191</f>
        <v>0.45026178010471202</v>
      </c>
      <c r="P8" s="162"/>
      <c r="Q8" s="265"/>
      <c r="R8" s="265"/>
    </row>
    <row r="9" spans="1:18" ht="42.95" customHeight="1" x14ac:dyDescent="0.25">
      <c r="A9" s="256" t="s">
        <v>20</v>
      </c>
      <c r="B9" s="39">
        <v>4</v>
      </c>
      <c r="C9" s="39">
        <v>4</v>
      </c>
      <c r="D9" s="31">
        <f>SUM(B9*C9)</f>
        <v>16</v>
      </c>
      <c r="E9" s="13" t="s">
        <v>42</v>
      </c>
      <c r="F9" s="91"/>
      <c r="G9" s="91"/>
      <c r="H9" s="82"/>
      <c r="I9" s="82"/>
      <c r="J9" s="82"/>
      <c r="K9" s="82"/>
      <c r="L9" s="82"/>
      <c r="M9" s="82"/>
      <c r="N9" s="82"/>
      <c r="O9" s="86"/>
      <c r="P9" s="82"/>
      <c r="Q9" s="271"/>
      <c r="R9" s="270"/>
    </row>
    <row r="10" spans="1:18" ht="42" customHeight="1" x14ac:dyDescent="0.25">
      <c r="A10" s="256" t="s">
        <v>11</v>
      </c>
      <c r="B10" s="184">
        <v>2</v>
      </c>
      <c r="C10" s="184">
        <v>2</v>
      </c>
      <c r="D10" s="32">
        <f>SUM(B10*C10)</f>
        <v>4</v>
      </c>
      <c r="E10" s="13"/>
      <c r="F10" s="91"/>
      <c r="G10" s="91"/>
      <c r="H10" s="82"/>
      <c r="I10" s="86"/>
      <c r="J10" s="86"/>
      <c r="K10" s="86"/>
      <c r="L10" s="86"/>
      <c r="M10" s="86"/>
      <c r="N10" s="86"/>
      <c r="O10" s="86"/>
      <c r="P10" s="86"/>
      <c r="Q10" s="116"/>
      <c r="R10" s="118"/>
    </row>
    <row r="11" spans="1:18" ht="42" customHeight="1" x14ac:dyDescent="0.25">
      <c r="A11" s="256" t="s">
        <v>12</v>
      </c>
      <c r="B11" s="91" t="s">
        <v>50</v>
      </c>
      <c r="C11" s="91"/>
      <c r="D11" s="91"/>
      <c r="E11" s="91"/>
      <c r="F11" s="91"/>
      <c r="G11" s="91"/>
      <c r="H11" s="82"/>
      <c r="I11" s="86"/>
      <c r="J11" s="86"/>
      <c r="K11" s="86"/>
      <c r="L11" s="86"/>
      <c r="M11" s="86"/>
      <c r="N11" s="86"/>
      <c r="O11" s="86"/>
      <c r="P11" s="86"/>
      <c r="Q11" s="116"/>
      <c r="R11" s="118"/>
    </row>
    <row r="12" spans="1:18" ht="42" customHeight="1" x14ac:dyDescent="0.25">
      <c r="A12" s="256" t="s">
        <v>13</v>
      </c>
      <c r="B12" s="91" t="s">
        <v>46</v>
      </c>
      <c r="C12" s="91"/>
      <c r="D12" s="91"/>
      <c r="E12" s="91"/>
      <c r="F12" s="91"/>
      <c r="G12" s="91"/>
      <c r="H12" s="82"/>
      <c r="I12" s="86"/>
      <c r="J12" s="86"/>
      <c r="K12" s="86"/>
      <c r="L12" s="86"/>
      <c r="M12" s="86"/>
      <c r="N12" s="86"/>
      <c r="O12" s="86"/>
      <c r="P12" s="86"/>
      <c r="Q12" s="116"/>
      <c r="R12" s="118"/>
    </row>
    <row r="13" spans="1:18" ht="35.1" customHeight="1" x14ac:dyDescent="0.25">
      <c r="A13" s="259" t="s">
        <v>14</v>
      </c>
      <c r="B13" s="258"/>
      <c r="C13" s="258"/>
      <c r="D13" s="258"/>
      <c r="E13" s="258"/>
      <c r="F13" s="258"/>
      <c r="G13" s="258"/>
      <c r="H13" s="258"/>
      <c r="I13" s="258"/>
      <c r="J13" s="258"/>
      <c r="K13" s="258"/>
      <c r="L13" s="258"/>
      <c r="M13" s="258"/>
      <c r="N13" s="258"/>
      <c r="O13" s="258"/>
      <c r="P13" s="258"/>
      <c r="Q13" s="258"/>
      <c r="R13" s="257"/>
    </row>
    <row r="14" spans="1:18" ht="60" customHeight="1" x14ac:dyDescent="0.25">
      <c r="A14" s="116" t="s">
        <v>508</v>
      </c>
      <c r="B14" s="117"/>
      <c r="C14" s="117"/>
      <c r="D14" s="117"/>
      <c r="E14" s="117"/>
      <c r="F14" s="117"/>
      <c r="G14" s="117"/>
      <c r="H14" s="117"/>
      <c r="I14" s="117"/>
      <c r="J14" s="117"/>
      <c r="K14" s="117"/>
      <c r="L14" s="117"/>
      <c r="M14" s="117"/>
      <c r="N14" s="117"/>
      <c r="O14" s="117"/>
      <c r="P14" s="117"/>
      <c r="Q14" s="117"/>
      <c r="R14" s="118"/>
    </row>
    <row r="15" spans="1:18" ht="34.5" customHeight="1" x14ac:dyDescent="0.25">
      <c r="A15" s="259" t="s">
        <v>23</v>
      </c>
      <c r="B15" s="258"/>
      <c r="C15" s="258"/>
      <c r="D15" s="258"/>
      <c r="E15" s="258"/>
      <c r="F15" s="258"/>
      <c r="G15" s="258"/>
      <c r="H15" s="258"/>
      <c r="I15" s="258"/>
      <c r="J15" s="258"/>
      <c r="K15" s="258"/>
      <c r="L15" s="258"/>
      <c r="M15" s="258"/>
      <c r="N15" s="258"/>
      <c r="O15" s="258"/>
      <c r="P15" s="258"/>
      <c r="Q15" s="258"/>
      <c r="R15" s="257"/>
    </row>
    <row r="16" spans="1:18" ht="60" customHeight="1" x14ac:dyDescent="0.25">
      <c r="A16" s="116" t="s">
        <v>507</v>
      </c>
      <c r="B16" s="117"/>
      <c r="C16" s="117"/>
      <c r="D16" s="117"/>
      <c r="E16" s="117"/>
      <c r="F16" s="117"/>
      <c r="G16" s="117"/>
      <c r="H16" s="117"/>
      <c r="I16" s="117"/>
      <c r="J16" s="117"/>
      <c r="K16" s="117"/>
      <c r="L16" s="117"/>
      <c r="M16" s="117"/>
      <c r="N16" s="117"/>
      <c r="O16" s="117"/>
      <c r="P16" s="117"/>
      <c r="Q16" s="117"/>
      <c r="R16" s="118"/>
    </row>
    <row r="17" spans="1:18" ht="34.5" customHeight="1" x14ac:dyDescent="0.25">
      <c r="A17" s="262" t="s">
        <v>24</v>
      </c>
      <c r="B17" s="262"/>
      <c r="C17" s="262"/>
      <c r="D17" s="262"/>
      <c r="E17" s="262"/>
      <c r="F17" s="262"/>
      <c r="G17" s="262"/>
      <c r="H17" s="259" t="s">
        <v>25</v>
      </c>
      <c r="I17" s="258"/>
      <c r="J17" s="258"/>
      <c r="K17" s="258"/>
      <c r="L17" s="258"/>
      <c r="M17" s="258"/>
      <c r="N17" s="258"/>
      <c r="O17" s="258"/>
      <c r="P17" s="258"/>
      <c r="Q17" s="258"/>
      <c r="R17" s="257"/>
    </row>
    <row r="18" spans="1:18" ht="145.15" customHeight="1" x14ac:dyDescent="0.25">
      <c r="A18" s="94" t="s">
        <v>506</v>
      </c>
      <c r="B18" s="94"/>
      <c r="C18" s="94"/>
      <c r="D18" s="94"/>
      <c r="E18" s="94"/>
      <c r="F18" s="94"/>
      <c r="G18" s="94"/>
      <c r="H18" s="116" t="s">
        <v>505</v>
      </c>
      <c r="I18" s="117"/>
      <c r="J18" s="117"/>
      <c r="K18" s="117"/>
      <c r="L18" s="117"/>
      <c r="M18" s="117"/>
      <c r="N18" s="117"/>
      <c r="O18" s="117"/>
      <c r="P18" s="117"/>
      <c r="Q18" s="117"/>
      <c r="R18" s="118"/>
    </row>
    <row r="19" spans="1:18" ht="33" customHeight="1" x14ac:dyDescent="0.25">
      <c r="A19" s="262" t="s">
        <v>27</v>
      </c>
      <c r="B19" s="262"/>
      <c r="C19" s="262"/>
      <c r="D19" s="262"/>
      <c r="E19" s="262"/>
      <c r="F19" s="262"/>
      <c r="G19" s="262"/>
      <c r="H19" s="259" t="s">
        <v>26</v>
      </c>
      <c r="I19" s="258"/>
      <c r="J19" s="258"/>
      <c r="K19" s="258"/>
      <c r="L19" s="258"/>
      <c r="M19" s="258"/>
      <c r="N19" s="258"/>
      <c r="O19" s="258"/>
      <c r="P19" s="258"/>
      <c r="Q19" s="258"/>
      <c r="R19" s="257"/>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48.75" customHeight="1" x14ac:dyDescent="0.25">
      <c r="A21" s="94" t="s">
        <v>504</v>
      </c>
      <c r="B21" s="94"/>
      <c r="C21" s="94"/>
      <c r="D21" s="94"/>
      <c r="E21" s="94"/>
      <c r="F21" s="94"/>
      <c r="G21" s="94"/>
      <c r="H21" s="94" t="s">
        <v>503</v>
      </c>
      <c r="I21" s="94"/>
      <c r="J21" s="94"/>
      <c r="K21" s="122" t="s">
        <v>502</v>
      </c>
      <c r="L21" s="122"/>
      <c r="M21" s="122"/>
      <c r="N21" s="91" t="s">
        <v>34</v>
      </c>
      <c r="O21" s="91"/>
      <c r="P21" s="91"/>
      <c r="Q21" s="86" t="s">
        <v>501</v>
      </c>
      <c r="R21" s="86"/>
    </row>
    <row r="22" spans="1:18" ht="46.9" customHeight="1" x14ac:dyDescent="0.25">
      <c r="A22" s="94">
        <v>2</v>
      </c>
      <c r="B22" s="94"/>
      <c r="C22" s="94"/>
      <c r="D22" s="94"/>
      <c r="E22" s="94"/>
      <c r="F22" s="94"/>
      <c r="G22" s="94"/>
      <c r="H22" s="94" t="s">
        <v>500</v>
      </c>
      <c r="I22" s="94"/>
      <c r="J22" s="94"/>
      <c r="K22" s="122">
        <v>45107</v>
      </c>
      <c r="L22" s="122"/>
      <c r="M22" s="122"/>
      <c r="N22" s="91" t="s">
        <v>31</v>
      </c>
      <c r="O22" s="91"/>
      <c r="P22" s="91"/>
      <c r="Q22" s="86" t="s">
        <v>101</v>
      </c>
      <c r="R22" s="86" t="s">
        <v>499</v>
      </c>
    </row>
    <row r="23" spans="1:18" ht="30" customHeight="1" x14ac:dyDescent="0.25">
      <c r="A23" s="94">
        <v>3</v>
      </c>
      <c r="B23" s="94"/>
      <c r="C23" s="94"/>
      <c r="D23" s="94"/>
      <c r="E23" s="94"/>
      <c r="F23" s="94"/>
      <c r="G23" s="94"/>
      <c r="H23" s="94" t="s">
        <v>498</v>
      </c>
      <c r="I23" s="94"/>
      <c r="J23" s="94"/>
      <c r="K23" s="122">
        <v>45291</v>
      </c>
      <c r="L23" s="122"/>
      <c r="M23" s="122"/>
      <c r="N23" s="91" t="s">
        <v>34</v>
      </c>
      <c r="O23" s="91"/>
      <c r="P23" s="91"/>
      <c r="Q23" s="86" t="s">
        <v>101</v>
      </c>
      <c r="R23" s="86"/>
    </row>
    <row r="24" spans="1:18" ht="42.6" customHeight="1" x14ac:dyDescent="0.25">
      <c r="A24" s="94">
        <v>4</v>
      </c>
      <c r="B24" s="94"/>
      <c r="C24" s="94"/>
      <c r="D24" s="94"/>
      <c r="E24" s="94"/>
      <c r="F24" s="94"/>
      <c r="G24" s="94"/>
      <c r="H24" s="94" t="s">
        <v>497</v>
      </c>
      <c r="I24" s="94"/>
      <c r="J24" s="94"/>
      <c r="K24" s="122">
        <v>45230</v>
      </c>
      <c r="L24" s="122"/>
      <c r="M24" s="122"/>
      <c r="N24" s="91" t="s">
        <v>34</v>
      </c>
      <c r="O24" s="91"/>
      <c r="P24" s="91"/>
      <c r="Q24" s="88" t="s">
        <v>110</v>
      </c>
      <c r="R24" s="86"/>
    </row>
    <row r="25" spans="1:18" ht="166.5" customHeight="1" x14ac:dyDescent="0.25">
      <c r="A25" s="256" t="s">
        <v>102</v>
      </c>
      <c r="B25" s="101" t="s">
        <v>412</v>
      </c>
      <c r="C25" s="102"/>
      <c r="D25" s="102"/>
      <c r="E25" s="102"/>
      <c r="F25" s="102"/>
      <c r="G25" s="102"/>
      <c r="H25" s="102"/>
      <c r="I25" s="102"/>
      <c r="J25" s="102"/>
      <c r="K25" s="102"/>
      <c r="L25" s="102"/>
      <c r="M25" s="102"/>
      <c r="N25" s="102"/>
      <c r="O25" s="102"/>
      <c r="P25" s="102"/>
      <c r="Q25" s="102"/>
      <c r="R25" s="103"/>
    </row>
    <row r="26" spans="1:18" ht="34.5" customHeight="1" x14ac:dyDescent="0.25">
      <c r="A26" s="259" t="s">
        <v>51</v>
      </c>
      <c r="B26" s="258"/>
      <c r="C26" s="258"/>
      <c r="D26" s="258"/>
      <c r="E26" s="258"/>
      <c r="F26" s="258"/>
      <c r="G26" s="258"/>
      <c r="H26" s="258"/>
      <c r="I26" s="258"/>
      <c r="J26" s="258"/>
      <c r="K26" s="258"/>
      <c r="L26" s="258"/>
      <c r="M26" s="258"/>
      <c r="N26" s="258"/>
      <c r="O26" s="258"/>
      <c r="P26" s="258"/>
      <c r="Q26" s="258"/>
      <c r="R26" s="257"/>
    </row>
    <row r="27" spans="1:18" ht="60" customHeight="1" x14ac:dyDescent="0.25">
      <c r="A27" s="116" t="s">
        <v>496</v>
      </c>
      <c r="B27" s="117"/>
      <c r="C27" s="117"/>
      <c r="D27" s="117"/>
      <c r="E27" s="117"/>
      <c r="F27" s="117"/>
      <c r="G27" s="117"/>
      <c r="H27" s="117"/>
      <c r="I27" s="117"/>
      <c r="J27" s="117"/>
      <c r="K27" s="117"/>
      <c r="L27" s="117"/>
      <c r="M27" s="117"/>
      <c r="N27" s="117"/>
      <c r="O27" s="117"/>
      <c r="P27" s="117"/>
      <c r="Q27" s="117"/>
      <c r="R27" s="118"/>
    </row>
    <row r="28" spans="1:18" ht="24.95" customHeight="1" x14ac:dyDescent="0.25">
      <c r="A28" s="256" t="s">
        <v>35</v>
      </c>
      <c r="B28" s="158">
        <v>45208</v>
      </c>
      <c r="C28" s="158"/>
      <c r="D28" s="158"/>
      <c r="E28" s="158"/>
      <c r="F28" s="256" t="s">
        <v>36</v>
      </c>
      <c r="G28" s="57">
        <v>45245</v>
      </c>
      <c r="H28" s="256" t="s">
        <v>37</v>
      </c>
      <c r="I28" s="116" t="s">
        <v>410</v>
      </c>
      <c r="J28" s="117"/>
      <c r="K28" s="117"/>
      <c r="L28" s="117"/>
      <c r="M28" s="117"/>
      <c r="N28" s="117"/>
      <c r="O28" s="117"/>
      <c r="P28" s="117"/>
      <c r="Q28" s="117"/>
      <c r="R28" s="118"/>
    </row>
  </sheetData>
  <mergeCells count="56">
    <mergeCell ref="N4:Q4"/>
    <mergeCell ref="F5:G12"/>
    <mergeCell ref="H5:R5"/>
    <mergeCell ref="Q6:R6"/>
    <mergeCell ref="Q10:R10"/>
    <mergeCell ref="B11:E11"/>
    <mergeCell ref="A13:R13"/>
    <mergeCell ref="A14:R14"/>
    <mergeCell ref="Q7:R8"/>
    <mergeCell ref="Q9:R9"/>
    <mergeCell ref="A1:R2"/>
    <mergeCell ref="B3:G3"/>
    <mergeCell ref="I3:M3"/>
    <mergeCell ref="N3:Q3"/>
    <mergeCell ref="B4:E4"/>
    <mergeCell ref="I4:M4"/>
    <mergeCell ref="Q11:R11"/>
    <mergeCell ref="B12:E12"/>
    <mergeCell ref="Q12:R12"/>
    <mergeCell ref="A5:A6"/>
    <mergeCell ref="B5:B6"/>
    <mergeCell ref="C5:C6"/>
    <mergeCell ref="D5:D6"/>
    <mergeCell ref="E5:E6"/>
    <mergeCell ref="A15:R15"/>
    <mergeCell ref="A16:R16"/>
    <mergeCell ref="A17:G17"/>
    <mergeCell ref="H17:R17"/>
    <mergeCell ref="A18:G18"/>
    <mergeCell ref="H18:R18"/>
    <mergeCell ref="K21:M21"/>
    <mergeCell ref="A19:G20"/>
    <mergeCell ref="H19:R19"/>
    <mergeCell ref="H20:J20"/>
    <mergeCell ref="K20:M20"/>
    <mergeCell ref="N20:P20"/>
    <mergeCell ref="K24:M24"/>
    <mergeCell ref="N24:P24"/>
    <mergeCell ref="B25:R25"/>
    <mergeCell ref="N21:P21"/>
    <mergeCell ref="A22:G22"/>
    <mergeCell ref="H22:J22"/>
    <mergeCell ref="K22:M22"/>
    <mergeCell ref="N22:P22"/>
    <mergeCell ref="A21:G21"/>
    <mergeCell ref="H21:J21"/>
    <mergeCell ref="A26:R26"/>
    <mergeCell ref="A27:R27"/>
    <mergeCell ref="B28:E28"/>
    <mergeCell ref="I28:R28"/>
    <mergeCell ref="A23:G23"/>
    <mergeCell ref="H23:J23"/>
    <mergeCell ref="K23:M23"/>
    <mergeCell ref="N23:P23"/>
    <mergeCell ref="A24:G24"/>
    <mergeCell ref="H24:J24"/>
  </mergeCells>
  <conditionalFormatting sqref="N21:P21">
    <cfRule type="colorScale" priority="24">
      <colorScale>
        <cfvo type="min"/>
        <cfvo type="percentile" val="50"/>
        <cfvo type="max"/>
        <color rgb="FFF8696B"/>
        <color rgb="FFFFEB84"/>
        <color rgb="FF63BE7B"/>
      </colorScale>
    </cfRule>
  </conditionalFormatting>
  <conditionalFormatting sqref="N21:P21">
    <cfRule type="containsText" dxfId="37" priority="19" operator="containsText" text="Overdue">
      <formula>NOT(ISERROR(SEARCH("Overdue",N21)))</formula>
    </cfRule>
  </conditionalFormatting>
  <conditionalFormatting sqref="N22:P22">
    <cfRule type="colorScale" priority="18">
      <colorScale>
        <cfvo type="min"/>
        <cfvo type="percentile" val="50"/>
        <cfvo type="max"/>
        <color rgb="FFF8696B"/>
        <color rgb="FFFFEB84"/>
        <color rgb="FF63BE7B"/>
      </colorScale>
    </cfRule>
  </conditionalFormatting>
  <conditionalFormatting sqref="N22:P22">
    <cfRule type="containsText" dxfId="36" priority="13" operator="containsText" text="Overdue">
      <formula>NOT(ISERROR(SEARCH("Overdue",N22)))</formula>
    </cfRule>
  </conditionalFormatting>
  <conditionalFormatting sqref="N23:P23">
    <cfRule type="colorScale" priority="12">
      <colorScale>
        <cfvo type="min"/>
        <cfvo type="percentile" val="50"/>
        <cfvo type="max"/>
        <color rgb="FFF8696B"/>
        <color rgb="FFFFEB84"/>
        <color rgb="FF63BE7B"/>
      </colorScale>
    </cfRule>
  </conditionalFormatting>
  <conditionalFormatting sqref="N23:P23">
    <cfRule type="containsText" dxfId="35" priority="7" operator="containsText" text="Overdue">
      <formula>NOT(ISERROR(SEARCH("Overdue",N23)))</formula>
    </cfRule>
  </conditionalFormatting>
  <conditionalFormatting sqref="N24:P24">
    <cfRule type="colorScale" priority="6">
      <colorScale>
        <cfvo type="min"/>
        <cfvo type="percentile" val="50"/>
        <cfvo type="max"/>
        <color rgb="FFF8696B"/>
        <color rgb="FFFFEB84"/>
        <color rgb="FF63BE7B"/>
      </colorScale>
    </cfRule>
  </conditionalFormatting>
  <conditionalFormatting sqref="N24:P24">
    <cfRule type="containsText" dxfId="34" priority="1" operator="containsText" text="Overdue">
      <formula>NOT(ISERROR(SEARCH("Overdue",N24)))</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0" operator="containsText" id="{BBF51B00-79A5-4924-95F9-621DFB9483F2}">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21" operator="containsText" id="{063B9CBB-849A-4826-A69B-824781DCC74A}">
            <xm:f>NOT(ISERROR(SEARCH('[Sustainability - Board Assurance Framework.xlsx]Lists'!#REF!,N21)))</xm:f>
            <xm:f>'[Sustainability - Board Assurance Framework.xlsx]Lists'!#REF!</xm:f>
            <x14:dxf>
              <fill>
                <patternFill>
                  <bgColor theme="5"/>
                </patternFill>
              </fill>
            </x14:dxf>
          </x14:cfRule>
          <x14:cfRule type="containsText" priority="22" operator="containsText" id="{29BBCF90-5426-4405-8561-7AC8B6D6B801}">
            <xm:f>NOT(ISERROR(SEARCH('[Sustainability - Board Assurance Framework.xlsx]Lists'!#REF!,N21)))</xm:f>
            <xm:f>'[Sustainability - Board Assurance Framework.xlsx]Lists'!#REF!</xm:f>
            <x14:dxf>
              <fill>
                <patternFill>
                  <bgColor theme="0" tint="-0.14996795556505021"/>
                </patternFill>
              </fill>
            </x14:dxf>
          </x14:cfRule>
          <x14:cfRule type="containsText" priority="23" operator="containsText" id="{BC8F451A-69EE-4BBA-B7BC-A511959F4CA3}">
            <xm:f>NOT(ISERROR(SEARCH('[Sustainability - Board Assurance Framework.xlsx]Lists'!#REF!,N21)))</xm:f>
            <xm:f>'[Sustainability - Board Assurance Framework.xlsx]Lists'!#REF!</xm:f>
            <x14:dxf>
              <font>
                <color rgb="FF006100"/>
              </font>
              <fill>
                <patternFill>
                  <bgColor rgb="FFC6EFCE"/>
                </patternFill>
              </fill>
            </x14:dxf>
          </x14:cfRule>
          <xm:sqref>N21:P21</xm:sqref>
        </x14:conditionalFormatting>
        <x14:conditionalFormatting xmlns:xm="http://schemas.microsoft.com/office/excel/2006/main">
          <x14:cfRule type="containsText" priority="14" operator="containsText" id="{EE544CE5-E132-42F7-8B27-AF64E5244807}">
            <xm:f>NOT(ISERROR(SEARCH('[Sustainability - Board Assurance Framework.xlsx]Lists'!#REF!,N22)))</xm:f>
            <xm:f>'[Sustainability - Board Assurance Framework.xlsx]Lists'!#REF!</xm:f>
            <x14:dxf>
              <fill>
                <patternFill patternType="gray0625">
                  <bgColor theme="0" tint="-4.9989318521683403E-2"/>
                </patternFill>
              </fill>
            </x14:dxf>
          </x14:cfRule>
          <x14:cfRule type="containsText" priority="15" operator="containsText" id="{A6964DE5-701D-4259-89CF-44944CBF2615}">
            <xm:f>NOT(ISERROR(SEARCH('[Sustainability - Board Assurance Framework.xlsx]Lists'!#REF!,N22)))</xm:f>
            <xm:f>'[Sustainability - Board Assurance Framework.xlsx]Lists'!#REF!</xm:f>
            <x14:dxf>
              <fill>
                <patternFill>
                  <bgColor theme="5"/>
                </patternFill>
              </fill>
            </x14:dxf>
          </x14:cfRule>
          <x14:cfRule type="containsText" priority="16" operator="containsText" id="{373476BC-E95B-42E8-A430-83D8ED63F4C8}">
            <xm:f>NOT(ISERROR(SEARCH('[Sustainability - Board Assurance Framework.xlsx]Lists'!#REF!,N22)))</xm:f>
            <xm:f>'[Sustainability - Board Assurance Framework.xlsx]Lists'!#REF!</xm:f>
            <x14:dxf>
              <fill>
                <patternFill>
                  <bgColor theme="0" tint="-0.14996795556505021"/>
                </patternFill>
              </fill>
            </x14:dxf>
          </x14:cfRule>
          <x14:cfRule type="containsText" priority="17" operator="containsText" id="{75E96F86-3138-4F2B-9499-8C422199CF94}">
            <xm:f>NOT(ISERROR(SEARCH('[Sustainability - Board Assurance Framework.xlsx]Lists'!#REF!,N22)))</xm:f>
            <xm:f>'[Sustainability - Board Assurance Framework.xlsx]Lists'!#REF!</xm:f>
            <x14:dxf>
              <font>
                <color rgb="FF006100"/>
              </font>
              <fill>
                <patternFill>
                  <bgColor rgb="FFC6EFCE"/>
                </patternFill>
              </fill>
            </x14:dxf>
          </x14:cfRule>
          <xm:sqref>N22:P22</xm:sqref>
        </x14:conditionalFormatting>
        <x14:conditionalFormatting xmlns:xm="http://schemas.microsoft.com/office/excel/2006/main">
          <x14:cfRule type="containsText" priority="8" operator="containsText" id="{848BAA4C-A9C7-4633-90FA-0CB857D79A29}">
            <xm:f>NOT(ISERROR(SEARCH('[Sustainability - Board Assurance Framework.xlsx]Lists'!#REF!,N23)))</xm:f>
            <xm:f>'[Sustainability - Board Assurance Framework.xlsx]Lists'!#REF!</xm:f>
            <x14:dxf>
              <fill>
                <patternFill patternType="gray0625">
                  <bgColor theme="0" tint="-4.9989318521683403E-2"/>
                </patternFill>
              </fill>
            </x14:dxf>
          </x14:cfRule>
          <x14:cfRule type="containsText" priority="9" operator="containsText" id="{ED1DAF20-EDC6-4B5E-951B-0F39F76FB5B6}">
            <xm:f>NOT(ISERROR(SEARCH('[Sustainability - Board Assurance Framework.xlsx]Lists'!#REF!,N23)))</xm:f>
            <xm:f>'[Sustainability - Board Assurance Framework.xlsx]Lists'!#REF!</xm:f>
            <x14:dxf>
              <fill>
                <patternFill>
                  <bgColor theme="5"/>
                </patternFill>
              </fill>
            </x14:dxf>
          </x14:cfRule>
          <x14:cfRule type="containsText" priority="10" operator="containsText" id="{8C1F6AB0-07E1-4E88-9CD6-B2013494E7E4}">
            <xm:f>NOT(ISERROR(SEARCH('[Sustainability - Board Assurance Framework.xlsx]Lists'!#REF!,N23)))</xm:f>
            <xm:f>'[Sustainability - Board Assurance Framework.xlsx]Lists'!#REF!</xm:f>
            <x14:dxf>
              <fill>
                <patternFill>
                  <bgColor theme="0" tint="-0.14996795556505021"/>
                </patternFill>
              </fill>
            </x14:dxf>
          </x14:cfRule>
          <x14:cfRule type="containsText" priority="11" operator="containsText" id="{9702E008-EC33-43C0-817D-DB7357DD6EF3}">
            <xm:f>NOT(ISERROR(SEARCH('[Sustainability - Board Assurance Framework.xlsx]Lists'!#REF!,N23)))</xm:f>
            <xm:f>'[Sustainability - Board Assurance Framework.xlsx]Lists'!#REF!</xm:f>
            <x14:dxf>
              <font>
                <color rgb="FF006100"/>
              </font>
              <fill>
                <patternFill>
                  <bgColor rgb="FFC6EFCE"/>
                </patternFill>
              </fill>
            </x14:dxf>
          </x14:cfRule>
          <xm:sqref>N23:P23</xm:sqref>
        </x14:conditionalFormatting>
        <x14:conditionalFormatting xmlns:xm="http://schemas.microsoft.com/office/excel/2006/main">
          <x14:cfRule type="containsText" priority="2" operator="containsText" id="{E86B7B46-90B6-4F80-A08C-118228164219}">
            <xm:f>NOT(ISERROR(SEARCH('[Sustainability - Board Assurance Framework.xlsx]Lists'!#REF!,N24)))</xm:f>
            <xm:f>'[Sustainability - Board Assurance Framework.xlsx]Lists'!#REF!</xm:f>
            <x14:dxf>
              <fill>
                <patternFill patternType="gray0625">
                  <bgColor theme="0" tint="-4.9989318521683403E-2"/>
                </patternFill>
              </fill>
            </x14:dxf>
          </x14:cfRule>
          <x14:cfRule type="containsText" priority="3" operator="containsText" id="{F2D8A7FD-E662-4962-8E6C-93CB929C693C}">
            <xm:f>NOT(ISERROR(SEARCH('[Sustainability - Board Assurance Framework.xlsx]Lists'!#REF!,N24)))</xm:f>
            <xm:f>'[Sustainability - Board Assurance Framework.xlsx]Lists'!#REF!</xm:f>
            <x14:dxf>
              <fill>
                <patternFill>
                  <bgColor theme="5"/>
                </patternFill>
              </fill>
            </x14:dxf>
          </x14:cfRule>
          <x14:cfRule type="containsText" priority="4" operator="containsText" id="{463F7C5C-F6BA-4C3B-9084-18B504F63542}">
            <xm:f>NOT(ISERROR(SEARCH('[Sustainability - Board Assurance Framework.xlsx]Lists'!#REF!,N24)))</xm:f>
            <xm:f>'[Sustainability - Board Assurance Framework.xlsx]Lists'!#REF!</xm:f>
            <x14:dxf>
              <fill>
                <patternFill>
                  <bgColor theme="0" tint="-0.14996795556505021"/>
                </patternFill>
              </fill>
            </x14:dxf>
          </x14:cfRule>
          <x14:cfRule type="containsText" priority="5" operator="containsText" id="{1A44FDE3-AB09-4DAB-A58F-D498F90BE769}">
            <xm:f>NOT(ISERROR(SEARCH('[Sustainability - Board Assurance Framework.xlsx]Lists'!#REF!,N24)))</xm:f>
            <xm:f>'[Sustainability - Board Assurance Framework.xlsx]Lists'!#REF!</xm:f>
            <x14:dxf>
              <font>
                <color rgb="FF006100"/>
              </font>
              <fill>
                <patternFill>
                  <bgColor rgb="FFC6EFCE"/>
                </patternFill>
              </fill>
            </x14:dxf>
          </x14:cfRule>
          <xm:sqref>N24:P24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N21:P24</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 type="list" allowBlank="1" showInputMessage="1" showErrorMessage="1">
          <x14:formula1>
            <xm:f>'S:\Board Assurance Framework\[Sustainability - Board Assurance Framework.xlsx]Lists'!#REF!</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8B4"/>
  </sheetPr>
  <dimension ref="A1:R25"/>
  <sheetViews>
    <sheetView zoomScaleNormal="100" workbookViewId="0">
      <selection activeCell="B12" sqref="B12:E12"/>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113</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4" t="s">
        <v>0</v>
      </c>
      <c r="B3" s="94" t="s">
        <v>87</v>
      </c>
      <c r="C3" s="94"/>
      <c r="D3" s="94"/>
      <c r="E3" s="94"/>
      <c r="F3" s="94"/>
      <c r="G3" s="94"/>
      <c r="H3" s="24" t="s">
        <v>1</v>
      </c>
      <c r="I3" s="94" t="s">
        <v>108</v>
      </c>
      <c r="J3" s="94"/>
      <c r="K3" s="94"/>
      <c r="L3" s="94"/>
      <c r="M3" s="94"/>
      <c r="N3" s="95" t="s">
        <v>2</v>
      </c>
      <c r="O3" s="95"/>
      <c r="P3" s="95"/>
      <c r="Q3" s="95"/>
      <c r="R3" s="10" t="s">
        <v>18</v>
      </c>
    </row>
    <row r="4" spans="1:18" ht="120.75" customHeight="1" x14ac:dyDescent="0.25">
      <c r="A4" s="24" t="s">
        <v>3</v>
      </c>
      <c r="B4" s="94" t="s">
        <v>58</v>
      </c>
      <c r="C4" s="94"/>
      <c r="D4" s="94"/>
      <c r="E4" s="94"/>
      <c r="F4" s="24" t="s">
        <v>4</v>
      </c>
      <c r="G4" s="10" t="s">
        <v>114</v>
      </c>
      <c r="H4" s="24" t="s">
        <v>112</v>
      </c>
      <c r="I4" s="94" t="s">
        <v>104</v>
      </c>
      <c r="J4" s="94"/>
      <c r="K4" s="94"/>
      <c r="L4" s="94"/>
      <c r="M4" s="94"/>
      <c r="N4" s="95" t="s">
        <v>5</v>
      </c>
      <c r="O4" s="95"/>
      <c r="P4" s="95"/>
      <c r="Q4" s="95"/>
      <c r="R4" s="10" t="s">
        <v>19</v>
      </c>
    </row>
    <row r="5" spans="1:18" ht="52.5" customHeight="1" x14ac:dyDescent="0.25">
      <c r="A5" s="95" t="s">
        <v>6</v>
      </c>
      <c r="B5" s="97" t="s">
        <v>7</v>
      </c>
      <c r="C5" s="97" t="s">
        <v>8</v>
      </c>
      <c r="D5" s="97" t="s">
        <v>9</v>
      </c>
      <c r="E5" s="97" t="s">
        <v>10</v>
      </c>
      <c r="F5" s="91"/>
      <c r="G5" s="91"/>
      <c r="H5" s="95" t="s">
        <v>21</v>
      </c>
      <c r="I5" s="95"/>
      <c r="J5" s="95"/>
      <c r="K5" s="95"/>
      <c r="L5" s="95"/>
      <c r="M5" s="95"/>
      <c r="N5" s="95"/>
      <c r="O5" s="95"/>
      <c r="P5" s="95"/>
      <c r="Q5" s="95"/>
      <c r="R5" s="95"/>
    </row>
    <row r="6" spans="1:18" ht="41.25" customHeight="1" x14ac:dyDescent="0.25">
      <c r="A6" s="95"/>
      <c r="B6" s="97"/>
      <c r="C6" s="97"/>
      <c r="D6" s="97"/>
      <c r="E6" s="97"/>
      <c r="F6" s="91"/>
      <c r="G6" s="91"/>
      <c r="H6" s="9" t="s">
        <v>15</v>
      </c>
      <c r="I6" s="11" t="s">
        <v>16</v>
      </c>
      <c r="J6" s="41">
        <v>45017</v>
      </c>
      <c r="K6" s="41">
        <v>45047</v>
      </c>
      <c r="L6" s="41">
        <v>45078</v>
      </c>
      <c r="M6" s="50">
        <v>45108</v>
      </c>
      <c r="N6" s="50">
        <v>45139</v>
      </c>
      <c r="O6" s="50">
        <v>45170</v>
      </c>
      <c r="P6" s="42" t="s">
        <v>93</v>
      </c>
      <c r="Q6" s="96" t="s">
        <v>17</v>
      </c>
      <c r="R6" s="96"/>
    </row>
    <row r="7" spans="1:18" ht="42" customHeight="1" x14ac:dyDescent="0.25">
      <c r="A7" s="24" t="s">
        <v>22</v>
      </c>
      <c r="B7" s="39">
        <v>4</v>
      </c>
      <c r="C7" s="26">
        <v>3</v>
      </c>
      <c r="D7" s="38">
        <f>SUM(B7*C7)</f>
        <v>12</v>
      </c>
      <c r="E7" s="13"/>
      <c r="F7" s="91"/>
      <c r="G7" s="91"/>
      <c r="H7" s="58" t="s">
        <v>89</v>
      </c>
      <c r="I7" s="27">
        <v>0.45</v>
      </c>
      <c r="J7" s="28">
        <v>0.154</v>
      </c>
      <c r="K7" s="28">
        <v>0.247</v>
      </c>
      <c r="L7" s="28">
        <v>0.30499999999999999</v>
      </c>
      <c r="M7" s="29">
        <v>0.31900000000000001</v>
      </c>
      <c r="N7" s="29">
        <v>0.316</v>
      </c>
      <c r="O7" s="29">
        <v>0.28199999999999997</v>
      </c>
      <c r="P7" s="29">
        <f>AVERAGE(J7:O7)</f>
        <v>0.27050000000000002</v>
      </c>
      <c r="Q7" s="91"/>
      <c r="R7" s="91"/>
    </row>
    <row r="8" spans="1:18" ht="42" customHeight="1" x14ac:dyDescent="0.25">
      <c r="A8" s="46" t="s">
        <v>134</v>
      </c>
      <c r="B8" s="26">
        <v>3</v>
      </c>
      <c r="C8" s="26">
        <v>3</v>
      </c>
      <c r="D8" s="38">
        <f>SUM(B8*C8)</f>
        <v>9</v>
      </c>
      <c r="E8" s="13" t="s">
        <v>42</v>
      </c>
      <c r="F8" s="91"/>
      <c r="G8" s="91"/>
      <c r="H8" s="58" t="s">
        <v>90</v>
      </c>
      <c r="I8" s="27">
        <v>0.45</v>
      </c>
      <c r="J8" s="28">
        <v>7.4999999999999997E-2</v>
      </c>
      <c r="K8" s="28">
        <v>8.4000000000000005E-2</v>
      </c>
      <c r="L8" s="28">
        <v>6.9000000000000006E-2</v>
      </c>
      <c r="M8" s="29">
        <v>7.0000000000000007E-2</v>
      </c>
      <c r="N8" s="29">
        <v>0.08</v>
      </c>
      <c r="O8" s="29">
        <v>5.8999999999999997E-2</v>
      </c>
      <c r="P8" s="29">
        <f>AVERAGE(J8:O8)</f>
        <v>7.2833333333333347E-2</v>
      </c>
      <c r="Q8" s="98"/>
      <c r="R8" s="99"/>
    </row>
    <row r="9" spans="1:18" ht="42" customHeight="1" x14ac:dyDescent="0.25">
      <c r="A9" s="24" t="s">
        <v>20</v>
      </c>
      <c r="B9" s="26">
        <v>3</v>
      </c>
      <c r="C9" s="26">
        <v>3</v>
      </c>
      <c r="D9" s="38">
        <f>SUM(B9*C9)</f>
        <v>9</v>
      </c>
      <c r="E9" s="13" t="s">
        <v>42</v>
      </c>
      <c r="F9" s="91"/>
      <c r="G9" s="91"/>
      <c r="H9" s="58" t="s">
        <v>91</v>
      </c>
      <c r="I9" s="27">
        <v>0.45</v>
      </c>
      <c r="J9" s="28">
        <v>8.3000000000000004E-2</v>
      </c>
      <c r="K9" s="28">
        <v>8.5999999999999993E-2</v>
      </c>
      <c r="L9" s="28">
        <v>8.5999999999999993E-2</v>
      </c>
      <c r="M9" s="29">
        <v>8.8999999999999996E-2</v>
      </c>
      <c r="N9" s="29">
        <v>8.4000000000000005E-2</v>
      </c>
      <c r="O9" s="29">
        <v>8.5000000000000006E-2</v>
      </c>
      <c r="P9" s="29">
        <f>AVERAGE(J9:O9)</f>
        <v>8.5500000000000007E-2</v>
      </c>
      <c r="Q9" s="91"/>
      <c r="R9" s="91"/>
    </row>
    <row r="10" spans="1:18" ht="42" customHeight="1" x14ac:dyDescent="0.25">
      <c r="A10" s="24" t="s">
        <v>11</v>
      </c>
      <c r="B10" s="26">
        <v>3</v>
      </c>
      <c r="C10" s="26">
        <v>3</v>
      </c>
      <c r="D10" s="38">
        <f t="shared" ref="D10" si="0">SUM(B10*C10)</f>
        <v>9</v>
      </c>
      <c r="E10" s="13"/>
      <c r="F10" s="91"/>
      <c r="G10" s="91"/>
      <c r="H10" s="58" t="s">
        <v>92</v>
      </c>
      <c r="I10" s="27">
        <v>0.45</v>
      </c>
      <c r="J10" s="29">
        <v>0.32900000000000001</v>
      </c>
      <c r="K10" s="28">
        <v>0.443</v>
      </c>
      <c r="L10" s="29">
        <v>0.35799999999999998</v>
      </c>
      <c r="M10" s="29">
        <v>0.17199999999999999</v>
      </c>
      <c r="N10" s="29">
        <v>0.31900000000000001</v>
      </c>
      <c r="O10" s="29">
        <v>0.32</v>
      </c>
      <c r="P10" s="29">
        <f>AVERAGE(J10:O10)</f>
        <v>0.32349999999999995</v>
      </c>
      <c r="Q10" s="91"/>
      <c r="R10" s="91"/>
    </row>
    <row r="11" spans="1:18" ht="42" customHeight="1" x14ac:dyDescent="0.25">
      <c r="A11" s="24" t="s">
        <v>12</v>
      </c>
      <c r="B11" s="90" t="s">
        <v>48</v>
      </c>
      <c r="C11" s="90"/>
      <c r="D11" s="90"/>
      <c r="E11" s="90"/>
      <c r="F11" s="91"/>
      <c r="G11" s="91"/>
      <c r="H11" s="58" t="s">
        <v>163</v>
      </c>
      <c r="I11" s="27">
        <v>0.45</v>
      </c>
      <c r="J11" s="29">
        <v>9.1999999999999998E-2</v>
      </c>
      <c r="K11" s="29">
        <v>0.112</v>
      </c>
      <c r="L11" s="29">
        <v>0.115</v>
      </c>
      <c r="M11" s="29">
        <v>0.11600000000000001</v>
      </c>
      <c r="N11" s="29">
        <v>0.11899999999999999</v>
      </c>
      <c r="O11" s="29">
        <v>0.109</v>
      </c>
      <c r="P11" s="29">
        <f>AVERAGE(J11:O11)</f>
        <v>0.1105</v>
      </c>
      <c r="Q11" s="91"/>
      <c r="R11" s="91"/>
    </row>
    <row r="12" spans="1:18" ht="42" customHeight="1" x14ac:dyDescent="0.25">
      <c r="A12" s="24" t="s">
        <v>13</v>
      </c>
      <c r="B12" s="90" t="s">
        <v>44</v>
      </c>
      <c r="C12" s="90"/>
      <c r="D12" s="90"/>
      <c r="E12" s="90"/>
      <c r="F12" s="91"/>
      <c r="G12" s="91"/>
      <c r="H12" s="10"/>
      <c r="I12" s="48"/>
      <c r="J12" s="48"/>
      <c r="K12" s="48"/>
      <c r="L12" s="48"/>
      <c r="M12" s="48"/>
      <c r="N12" s="48"/>
      <c r="O12" s="48"/>
      <c r="P12" s="48"/>
      <c r="Q12" s="91"/>
      <c r="R12" s="91"/>
    </row>
    <row r="13" spans="1:18" ht="35.1" customHeight="1" x14ac:dyDescent="0.25">
      <c r="A13" s="95" t="s">
        <v>14</v>
      </c>
      <c r="B13" s="95"/>
      <c r="C13" s="95"/>
      <c r="D13" s="95"/>
      <c r="E13" s="95"/>
      <c r="F13" s="95"/>
      <c r="G13" s="95"/>
      <c r="H13" s="95"/>
      <c r="I13" s="95"/>
      <c r="J13" s="95"/>
      <c r="K13" s="95"/>
      <c r="L13" s="95"/>
      <c r="M13" s="95"/>
      <c r="N13" s="95"/>
      <c r="O13" s="95"/>
      <c r="P13" s="95"/>
      <c r="Q13" s="95"/>
      <c r="R13" s="95"/>
    </row>
    <row r="14" spans="1:18" ht="134.25" customHeight="1" x14ac:dyDescent="0.25">
      <c r="A14" s="94" t="s">
        <v>136</v>
      </c>
      <c r="B14" s="94"/>
      <c r="C14" s="94"/>
      <c r="D14" s="94"/>
      <c r="E14" s="94"/>
      <c r="F14" s="94"/>
      <c r="G14" s="94"/>
      <c r="H14" s="94"/>
      <c r="I14" s="94"/>
      <c r="J14" s="94"/>
      <c r="K14" s="94"/>
      <c r="L14" s="94"/>
      <c r="M14" s="94"/>
      <c r="N14" s="94"/>
      <c r="O14" s="94"/>
      <c r="P14" s="94"/>
      <c r="Q14" s="94"/>
      <c r="R14" s="94"/>
    </row>
    <row r="15" spans="1:18" ht="34.5" customHeight="1" x14ac:dyDescent="0.25">
      <c r="A15" s="95" t="s">
        <v>23</v>
      </c>
      <c r="B15" s="95"/>
      <c r="C15" s="95"/>
      <c r="D15" s="95"/>
      <c r="E15" s="95"/>
      <c r="F15" s="95"/>
      <c r="G15" s="95"/>
      <c r="H15" s="95"/>
      <c r="I15" s="95"/>
      <c r="J15" s="95"/>
      <c r="K15" s="95"/>
      <c r="L15" s="95"/>
      <c r="M15" s="95"/>
      <c r="N15" s="95"/>
      <c r="O15" s="95"/>
      <c r="P15" s="95"/>
      <c r="Q15" s="95"/>
      <c r="R15" s="95"/>
    </row>
    <row r="16" spans="1:18" ht="60" customHeight="1" x14ac:dyDescent="0.25">
      <c r="A16" s="116" t="s">
        <v>115</v>
      </c>
      <c r="B16" s="117"/>
      <c r="C16" s="117"/>
      <c r="D16" s="117"/>
      <c r="E16" s="117"/>
      <c r="F16" s="117"/>
      <c r="G16" s="117"/>
      <c r="H16" s="117"/>
      <c r="I16" s="117"/>
      <c r="J16" s="117"/>
      <c r="K16" s="117"/>
      <c r="L16" s="117"/>
      <c r="M16" s="117"/>
      <c r="N16" s="117"/>
      <c r="O16" s="117"/>
      <c r="P16" s="117"/>
      <c r="Q16" s="117"/>
      <c r="R16" s="118"/>
    </row>
    <row r="17" spans="1:18" ht="34.5" customHeight="1" x14ac:dyDescent="0.25">
      <c r="A17" s="95" t="s">
        <v>24</v>
      </c>
      <c r="B17" s="95"/>
      <c r="C17" s="95"/>
      <c r="D17" s="95"/>
      <c r="E17" s="95"/>
      <c r="F17" s="95"/>
      <c r="G17" s="95"/>
      <c r="H17" s="95" t="s">
        <v>25</v>
      </c>
      <c r="I17" s="95"/>
      <c r="J17" s="95"/>
      <c r="K17" s="95"/>
      <c r="L17" s="95"/>
      <c r="M17" s="95"/>
      <c r="N17" s="95"/>
      <c r="O17" s="95"/>
      <c r="P17" s="95"/>
      <c r="Q17" s="95"/>
      <c r="R17" s="95"/>
    </row>
    <row r="18" spans="1:18" ht="60" customHeight="1" x14ac:dyDescent="0.25">
      <c r="A18" s="94" t="s">
        <v>146</v>
      </c>
      <c r="B18" s="94"/>
      <c r="C18" s="94"/>
      <c r="D18" s="94"/>
      <c r="E18" s="94"/>
      <c r="F18" s="94"/>
      <c r="G18" s="94"/>
      <c r="H18" s="94" t="s">
        <v>147</v>
      </c>
      <c r="I18" s="94"/>
      <c r="J18" s="94"/>
      <c r="K18" s="94"/>
      <c r="L18" s="94"/>
      <c r="M18" s="94"/>
      <c r="N18" s="94"/>
      <c r="O18" s="94"/>
      <c r="P18" s="94"/>
      <c r="Q18" s="94"/>
      <c r="R18" s="94"/>
    </row>
    <row r="19" spans="1:18" ht="33" customHeight="1" x14ac:dyDescent="0.25">
      <c r="A19" s="95" t="s">
        <v>27</v>
      </c>
      <c r="B19" s="95"/>
      <c r="C19" s="95"/>
      <c r="D19" s="95"/>
      <c r="E19" s="95"/>
      <c r="F19" s="95"/>
      <c r="G19" s="95"/>
      <c r="H19" s="95" t="s">
        <v>26</v>
      </c>
      <c r="I19" s="95"/>
      <c r="J19" s="95"/>
      <c r="K19" s="95"/>
      <c r="L19" s="95"/>
      <c r="M19" s="95"/>
      <c r="N19" s="95"/>
      <c r="O19" s="95"/>
      <c r="P19" s="95"/>
      <c r="Q19" s="95"/>
      <c r="R19" s="95"/>
    </row>
    <row r="20" spans="1:18" ht="33" customHeight="1" x14ac:dyDescent="0.25">
      <c r="A20" s="95"/>
      <c r="B20" s="95"/>
      <c r="C20" s="95"/>
      <c r="D20" s="95"/>
      <c r="E20" s="95"/>
      <c r="F20" s="95"/>
      <c r="G20" s="95"/>
      <c r="H20" s="100" t="s">
        <v>28</v>
      </c>
      <c r="I20" s="100"/>
      <c r="J20" s="100"/>
      <c r="K20" s="100" t="s">
        <v>30</v>
      </c>
      <c r="L20" s="100"/>
      <c r="M20" s="100"/>
      <c r="N20" s="100" t="s">
        <v>29</v>
      </c>
      <c r="O20" s="100"/>
      <c r="P20" s="100"/>
      <c r="Q20" s="36" t="s">
        <v>86</v>
      </c>
      <c r="R20" s="25" t="s">
        <v>132</v>
      </c>
    </row>
    <row r="21" spans="1:18" ht="105" x14ac:dyDescent="0.25">
      <c r="A21" s="94" t="s">
        <v>145</v>
      </c>
      <c r="B21" s="94"/>
      <c r="C21" s="94"/>
      <c r="D21" s="94"/>
      <c r="E21" s="94"/>
      <c r="F21" s="94"/>
      <c r="G21" s="94"/>
      <c r="H21" s="94" t="s">
        <v>151</v>
      </c>
      <c r="I21" s="94"/>
      <c r="J21" s="94"/>
      <c r="K21" s="122">
        <v>45138</v>
      </c>
      <c r="L21" s="122"/>
      <c r="M21" s="122"/>
      <c r="N21" s="91" t="s">
        <v>33</v>
      </c>
      <c r="O21" s="91"/>
      <c r="P21" s="91"/>
      <c r="Q21" s="33" t="s">
        <v>18</v>
      </c>
      <c r="R21" s="33" t="s">
        <v>175</v>
      </c>
    </row>
    <row r="22" spans="1:18" ht="65.099999999999994" customHeight="1" x14ac:dyDescent="0.25">
      <c r="A22" s="24" t="s">
        <v>102</v>
      </c>
      <c r="B22" s="123" t="s">
        <v>85</v>
      </c>
      <c r="C22" s="124"/>
      <c r="D22" s="124"/>
      <c r="E22" s="124"/>
      <c r="F22" s="124"/>
      <c r="G22" s="124"/>
      <c r="H22" s="124"/>
      <c r="I22" s="124"/>
      <c r="J22" s="124"/>
      <c r="K22" s="124"/>
      <c r="L22" s="124"/>
      <c r="M22" s="124"/>
      <c r="N22" s="124"/>
      <c r="O22" s="124"/>
      <c r="P22" s="124"/>
      <c r="Q22" s="124"/>
      <c r="R22" s="125"/>
    </row>
    <row r="23" spans="1:18" ht="34.5" customHeight="1" x14ac:dyDescent="0.25">
      <c r="A23" s="95" t="s">
        <v>51</v>
      </c>
      <c r="B23" s="95"/>
      <c r="C23" s="95"/>
      <c r="D23" s="95"/>
      <c r="E23" s="95"/>
      <c r="F23" s="95"/>
      <c r="G23" s="95"/>
      <c r="H23" s="95"/>
      <c r="I23" s="95"/>
      <c r="J23" s="95"/>
      <c r="K23" s="95"/>
      <c r="L23" s="95"/>
      <c r="M23" s="95"/>
      <c r="N23" s="95"/>
      <c r="O23" s="95"/>
      <c r="P23" s="95"/>
      <c r="Q23" s="95"/>
      <c r="R23" s="95"/>
    </row>
    <row r="24" spans="1:18" ht="60" customHeight="1" x14ac:dyDescent="0.25">
      <c r="A24" s="94" t="s">
        <v>176</v>
      </c>
      <c r="B24" s="94"/>
      <c r="C24" s="94"/>
      <c r="D24" s="94"/>
      <c r="E24" s="94"/>
      <c r="F24" s="94"/>
      <c r="G24" s="94"/>
      <c r="H24" s="94"/>
      <c r="I24" s="94"/>
      <c r="J24" s="94"/>
      <c r="K24" s="94"/>
      <c r="L24" s="94"/>
      <c r="M24" s="94"/>
      <c r="N24" s="94"/>
      <c r="O24" s="94"/>
      <c r="P24" s="94"/>
      <c r="Q24" s="94"/>
      <c r="R24" s="94"/>
    </row>
    <row r="25" spans="1:18" ht="24.95" customHeight="1" x14ac:dyDescent="0.25">
      <c r="A25" s="56" t="s">
        <v>35</v>
      </c>
      <c r="B25" s="119">
        <v>45215</v>
      </c>
      <c r="C25" s="120"/>
      <c r="D25" s="120"/>
      <c r="E25" s="121"/>
      <c r="F25" s="56" t="s">
        <v>36</v>
      </c>
      <c r="G25" s="57">
        <v>45244</v>
      </c>
      <c r="H25" s="56" t="s">
        <v>37</v>
      </c>
      <c r="I25" s="94" t="s">
        <v>111</v>
      </c>
      <c r="J25" s="94"/>
      <c r="K25" s="94"/>
      <c r="L25" s="94"/>
      <c r="M25" s="94"/>
      <c r="N25" s="94"/>
      <c r="O25" s="94"/>
      <c r="P25" s="94"/>
      <c r="Q25" s="94"/>
      <c r="R25" s="94"/>
    </row>
  </sheetData>
  <mergeCells count="45">
    <mergeCell ref="A23:R23"/>
    <mergeCell ref="A24:R24"/>
    <mergeCell ref="B25:E25"/>
    <mergeCell ref="I25:R25"/>
    <mergeCell ref="B22:R22"/>
    <mergeCell ref="A21:G21"/>
    <mergeCell ref="H21:J21"/>
    <mergeCell ref="K21:M21"/>
    <mergeCell ref="N21:P21"/>
    <mergeCell ref="A18:G18"/>
    <mergeCell ref="H18:R18"/>
    <mergeCell ref="A19:G20"/>
    <mergeCell ref="H19:R19"/>
    <mergeCell ref="H20:J20"/>
    <mergeCell ref="K20:M20"/>
    <mergeCell ref="N20:P20"/>
    <mergeCell ref="A13:R13"/>
    <mergeCell ref="A14:R14"/>
    <mergeCell ref="A15:R15"/>
    <mergeCell ref="A16:R16"/>
    <mergeCell ref="A17:G17"/>
    <mergeCell ref="H17:R17"/>
    <mergeCell ref="Q10:R10"/>
    <mergeCell ref="A5:A6"/>
    <mergeCell ref="B5:B6"/>
    <mergeCell ref="C5:C6"/>
    <mergeCell ref="D5:D6"/>
    <mergeCell ref="E5:E6"/>
    <mergeCell ref="Q8:R8"/>
    <mergeCell ref="B11:E11"/>
    <mergeCell ref="Q11:R11"/>
    <mergeCell ref="B12:E12"/>
    <mergeCell ref="Q12:R12"/>
    <mergeCell ref="A1:R2"/>
    <mergeCell ref="B3:G3"/>
    <mergeCell ref="I3:M3"/>
    <mergeCell ref="N3:Q3"/>
    <mergeCell ref="B4:E4"/>
    <mergeCell ref="I4:M4"/>
    <mergeCell ref="N4:Q4"/>
    <mergeCell ref="F5:G12"/>
    <mergeCell ref="H5:R5"/>
    <mergeCell ref="Q6:R6"/>
    <mergeCell ref="Q7:R7"/>
    <mergeCell ref="Q9:R9"/>
  </mergeCells>
  <conditionalFormatting sqref="N21:P21">
    <cfRule type="containsText" dxfId="174" priority="2" operator="containsText" text="Overdue">
      <formula>NOT(ISERROR(SEARCH("Overdue",N21)))</formula>
    </cfRule>
  </conditionalFormatting>
  <conditionalFormatting sqref="N21:P21">
    <cfRule type="colorScale" priority="94">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 operator="containsText" id="{35877330-0CDB-44C4-8CDA-D54224F54E91}">
            <xm:f>NOT(ISERROR(SEARCH(Lists!$A$4,N21)))</xm:f>
            <xm:f>Lists!$A$4</xm:f>
            <x14:dxf>
              <fill>
                <patternFill patternType="gray0625">
                  <bgColor theme="0" tint="-4.9989318521683403E-2"/>
                </patternFill>
              </fill>
            </x14:dxf>
          </x14:cfRule>
          <x14:cfRule type="containsText" priority="4" operator="containsText" id="{67047C2F-C760-4B0F-BCCD-214C8C55D6F9}">
            <xm:f>NOT(ISERROR(SEARCH(Lists!$A$5,N21)))</xm:f>
            <xm:f>Lists!$A$5</xm:f>
            <x14:dxf>
              <fill>
                <patternFill>
                  <bgColor theme="5"/>
                </patternFill>
              </fill>
            </x14:dxf>
          </x14:cfRule>
          <x14:cfRule type="containsText" priority="5" operator="containsText" id="{7B9A31CF-37A9-4CFC-B5A3-7B68A80D361D}">
            <xm:f>NOT(ISERROR(SEARCH(Lists!$A$4,N21)))</xm:f>
            <xm:f>Lists!$A$4</xm:f>
            <x14:dxf>
              <fill>
                <patternFill>
                  <bgColor theme="0" tint="-0.14996795556505021"/>
                </patternFill>
              </fill>
            </x14:dxf>
          </x14:cfRule>
          <x14:cfRule type="containsText" priority="6" operator="containsText" id="{70A716CF-F7A6-4F8A-A805-F8C8473612B4}">
            <xm:f>NOT(ISERROR(SEARCH(Lists!$A$3,N21)))</xm:f>
            <xm:f>Lists!$A$3</xm:f>
            <x14:dxf>
              <font>
                <color rgb="FF006100"/>
              </font>
              <fill>
                <patternFill>
                  <bgColor rgb="FFC6EFCE"/>
                </patternFill>
              </fill>
            </x14:dxf>
          </x14:cfRule>
          <xm:sqref>N21:P21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Lists!$O$3:$O$9</xm:f>
          </x14:formula1>
          <xm:sqref>R3</xm:sqref>
        </x14:dataValidation>
        <x14:dataValidation type="list" allowBlank="1" showInputMessage="1" showErrorMessage="1">
          <x14:formula1>
            <xm:f>Lists!$N$3:$N$8</xm:f>
          </x14:formula1>
          <xm:sqref>I3:M3</xm:sqref>
        </x14:dataValidation>
        <x14:dataValidation type="list" allowBlank="1" showInputMessage="1" showErrorMessage="1">
          <x14:formula1>
            <xm:f>Lists!$M$3:$M$7</xm:f>
          </x14:formula1>
          <xm:sqref>R4</xm:sqref>
        </x14:dataValidation>
        <x14:dataValidation type="list" allowBlank="1" showInputMessage="1" showErrorMessage="1">
          <x14:formula1>
            <xm:f>Lists!$L$3:$L$7</xm:f>
          </x14:formula1>
          <xm:sqref>I4:M4</xm:sqref>
        </x14:dataValidation>
        <x14:dataValidation type="list" allowBlank="1" showInputMessage="1" showErrorMessage="1">
          <x14:formula1>
            <xm:f>Lists!$K$3:$K$23</xm:f>
          </x14:formula1>
          <xm:sqref>B4:E4</xm:sqref>
        </x14:dataValidation>
        <x14:dataValidation type="list" allowBlank="1" showInputMessage="1" showErrorMessage="1">
          <x14:formula1>
            <xm:f>Lists!$H$3:$H$7</xm:f>
          </x14:formula1>
          <xm:sqref>B7:C10</xm:sqref>
        </x14:dataValidation>
        <x14:dataValidation type="list" allowBlank="1" showInputMessage="1" showErrorMessage="1">
          <x14:formula1>
            <xm:f>Lists!$C$3:$C$6</xm:f>
          </x14:formula1>
          <xm:sqref>E7:E10</xm:sqref>
        </x14:dataValidation>
        <x14:dataValidation type="list" allowBlank="1" showInputMessage="1" showErrorMessage="1">
          <x14:formula1>
            <xm:f>Lists!$G$3:$G$5</xm:f>
          </x14:formula1>
          <xm:sqref>B11:E11</xm:sqref>
        </x14:dataValidation>
        <x14:dataValidation type="list" allowBlank="1" showInputMessage="1" showErrorMessage="1">
          <x14:formula1>
            <xm:f>Lists!$E$3:$E$6</xm:f>
          </x14:formula1>
          <xm:sqref>B12:E12</xm:sqref>
        </x14:dataValidation>
        <x14:dataValidation type="list" allowBlank="1" showInputMessage="1" showErrorMessage="1">
          <x14:formula1>
            <xm:f>Lists!$A$3:$A$6</xm:f>
          </x14:formula1>
          <xm:sqref>N21:P21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8"/>
  <sheetViews>
    <sheetView workbookViewId="0">
      <selection activeCell="J9" sqref="J9"/>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430</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56" t="s">
        <v>0</v>
      </c>
      <c r="B3" s="94" t="s">
        <v>429</v>
      </c>
      <c r="C3" s="94"/>
      <c r="D3" s="94"/>
      <c r="E3" s="94"/>
      <c r="F3" s="94"/>
      <c r="G3" s="94"/>
      <c r="H3" s="256" t="s">
        <v>1</v>
      </c>
      <c r="I3" s="94" t="s">
        <v>101</v>
      </c>
      <c r="J3" s="94"/>
      <c r="K3" s="94"/>
      <c r="L3" s="94"/>
      <c r="M3" s="94"/>
      <c r="N3" s="262" t="s">
        <v>2</v>
      </c>
      <c r="O3" s="262"/>
      <c r="P3" s="262"/>
      <c r="Q3" s="262"/>
      <c r="R3" s="82" t="s">
        <v>99</v>
      </c>
    </row>
    <row r="4" spans="1:18" ht="65.099999999999994" customHeight="1" x14ac:dyDescent="0.25">
      <c r="A4" s="256" t="s">
        <v>3</v>
      </c>
      <c r="B4" s="94" t="s">
        <v>73</v>
      </c>
      <c r="C4" s="94"/>
      <c r="D4" s="94"/>
      <c r="E4" s="94"/>
      <c r="F4" s="256" t="s">
        <v>4</v>
      </c>
      <c r="G4" s="82" t="s">
        <v>528</v>
      </c>
      <c r="H4" s="256" t="s">
        <v>112</v>
      </c>
      <c r="I4" s="94" t="s">
        <v>107</v>
      </c>
      <c r="J4" s="94"/>
      <c r="K4" s="94"/>
      <c r="L4" s="94"/>
      <c r="M4" s="94"/>
      <c r="N4" s="262" t="s">
        <v>5</v>
      </c>
      <c r="O4" s="262"/>
      <c r="P4" s="262"/>
      <c r="Q4" s="262"/>
      <c r="R4" s="82" t="s">
        <v>78</v>
      </c>
    </row>
    <row r="5" spans="1:18" ht="52.5" customHeight="1" x14ac:dyDescent="0.25">
      <c r="A5" s="262" t="s">
        <v>6</v>
      </c>
      <c r="B5" s="266" t="s">
        <v>7</v>
      </c>
      <c r="C5" s="266" t="s">
        <v>8</v>
      </c>
      <c r="D5" s="266" t="s">
        <v>9</v>
      </c>
      <c r="E5" s="266" t="s">
        <v>10</v>
      </c>
      <c r="F5" s="91"/>
      <c r="G5" s="91"/>
      <c r="H5" s="259" t="s">
        <v>21</v>
      </c>
      <c r="I5" s="258"/>
      <c r="J5" s="258"/>
      <c r="K5" s="258"/>
      <c r="L5" s="258"/>
      <c r="M5" s="258"/>
      <c r="N5" s="258"/>
      <c r="O5" s="258"/>
      <c r="P5" s="258"/>
      <c r="Q5" s="258"/>
      <c r="R5" s="257"/>
    </row>
    <row r="6" spans="1:18" ht="41.25" customHeight="1" x14ac:dyDescent="0.25">
      <c r="A6" s="262"/>
      <c r="B6" s="266"/>
      <c r="C6" s="266"/>
      <c r="D6" s="266"/>
      <c r="E6" s="266"/>
      <c r="F6" s="91"/>
      <c r="G6" s="91"/>
      <c r="H6" s="87" t="s">
        <v>15</v>
      </c>
      <c r="I6" s="11" t="s">
        <v>16</v>
      </c>
      <c r="J6" s="41">
        <v>45017</v>
      </c>
      <c r="K6" s="41">
        <v>45047</v>
      </c>
      <c r="L6" s="41">
        <v>45078</v>
      </c>
      <c r="M6" s="50">
        <v>45108</v>
      </c>
      <c r="N6" s="50">
        <v>45139</v>
      </c>
      <c r="O6" s="50">
        <v>45170</v>
      </c>
      <c r="P6" s="11" t="s">
        <v>427</v>
      </c>
      <c r="Q6" s="219" t="s">
        <v>17</v>
      </c>
      <c r="R6" s="217"/>
    </row>
    <row r="7" spans="1:18" ht="42" customHeight="1" x14ac:dyDescent="0.25">
      <c r="A7" s="256" t="s">
        <v>22</v>
      </c>
      <c r="B7" s="166">
        <v>5</v>
      </c>
      <c r="C7" s="166">
        <v>5</v>
      </c>
      <c r="D7" s="31">
        <f>SUM(B7*C7)</f>
        <v>25</v>
      </c>
      <c r="E7" s="13"/>
      <c r="F7" s="91"/>
      <c r="G7" s="91"/>
      <c r="H7" s="82" t="s">
        <v>527</v>
      </c>
      <c r="I7" s="268">
        <v>0</v>
      </c>
      <c r="J7" s="267">
        <v>0</v>
      </c>
      <c r="K7" s="267" t="s">
        <v>526</v>
      </c>
      <c r="L7" s="267">
        <v>-2.5649999999999999</v>
      </c>
      <c r="M7" s="267">
        <v>-2.4</v>
      </c>
      <c r="N7" s="267">
        <v>-3.9</v>
      </c>
      <c r="O7" s="267">
        <v>-3.6721710000000001</v>
      </c>
      <c r="P7" s="268">
        <v>-12.541282000000001</v>
      </c>
      <c r="Q7" s="280" t="s">
        <v>525</v>
      </c>
      <c r="R7" s="279"/>
    </row>
    <row r="8" spans="1:18" ht="42" customHeight="1" x14ac:dyDescent="0.25">
      <c r="A8" s="256" t="s">
        <v>134</v>
      </c>
      <c r="B8" s="166">
        <v>5</v>
      </c>
      <c r="C8" s="166">
        <v>5</v>
      </c>
      <c r="D8" s="31">
        <f>SUM(B8*C8)</f>
        <v>25</v>
      </c>
      <c r="E8" s="13" t="s">
        <v>42</v>
      </c>
      <c r="F8" s="91"/>
      <c r="G8" s="91"/>
      <c r="H8" s="82"/>
      <c r="I8" s="267"/>
      <c r="J8" s="267"/>
      <c r="K8" s="267"/>
      <c r="L8" s="267"/>
      <c r="M8" s="267"/>
      <c r="N8" s="267"/>
      <c r="O8" s="86"/>
      <c r="P8" s="267"/>
      <c r="Q8" s="278"/>
      <c r="R8" s="277"/>
    </row>
    <row r="9" spans="1:18" ht="42" customHeight="1" x14ac:dyDescent="0.25">
      <c r="A9" s="256" t="s">
        <v>20</v>
      </c>
      <c r="B9" s="166">
        <v>5</v>
      </c>
      <c r="C9" s="166">
        <v>5</v>
      </c>
      <c r="D9" s="31">
        <f>SUM(B9*C9)</f>
        <v>25</v>
      </c>
      <c r="E9" s="13" t="s">
        <v>42</v>
      </c>
      <c r="F9" s="91"/>
      <c r="G9" s="91"/>
      <c r="H9" s="82"/>
      <c r="I9" s="86"/>
      <c r="J9" s="86"/>
      <c r="K9" s="86"/>
      <c r="L9" s="86"/>
      <c r="M9" s="86"/>
      <c r="N9" s="86"/>
      <c r="O9" s="86"/>
      <c r="P9" s="86"/>
      <c r="Q9" s="278"/>
      <c r="R9" s="277"/>
    </row>
    <row r="10" spans="1:18" ht="42" customHeight="1" x14ac:dyDescent="0.25">
      <c r="A10" s="256" t="s">
        <v>11</v>
      </c>
      <c r="B10" s="26">
        <v>3</v>
      </c>
      <c r="C10" s="26">
        <v>3</v>
      </c>
      <c r="D10" s="38">
        <f>SUM(B10*C10)</f>
        <v>9</v>
      </c>
      <c r="E10" s="13"/>
      <c r="F10" s="91"/>
      <c r="G10" s="91"/>
      <c r="H10" s="82"/>
      <c r="I10" s="86"/>
      <c r="J10" s="86"/>
      <c r="K10" s="86"/>
      <c r="L10" s="86"/>
      <c r="M10" s="86"/>
      <c r="N10" s="86"/>
      <c r="O10" s="86"/>
      <c r="P10" s="86"/>
      <c r="Q10" s="278"/>
      <c r="R10" s="277"/>
    </row>
    <row r="11" spans="1:18" ht="42" customHeight="1" x14ac:dyDescent="0.25">
      <c r="A11" s="256" t="s">
        <v>12</v>
      </c>
      <c r="B11" s="91" t="s">
        <v>50</v>
      </c>
      <c r="C11" s="91"/>
      <c r="D11" s="91"/>
      <c r="E11" s="91"/>
      <c r="F11" s="91"/>
      <c r="G11" s="91"/>
      <c r="H11" s="82"/>
      <c r="I11" s="86"/>
      <c r="J11" s="86"/>
      <c r="K11" s="86"/>
      <c r="L11" s="86"/>
      <c r="M11" s="86"/>
      <c r="N11" s="86"/>
      <c r="O11" s="86"/>
      <c r="P11" s="86"/>
      <c r="Q11" s="269"/>
      <c r="R11" s="269"/>
    </row>
    <row r="12" spans="1:18" ht="42" customHeight="1" x14ac:dyDescent="0.25">
      <c r="A12" s="256" t="s">
        <v>13</v>
      </c>
      <c r="B12" s="91" t="s">
        <v>46</v>
      </c>
      <c r="C12" s="91"/>
      <c r="D12" s="91"/>
      <c r="E12" s="91"/>
      <c r="F12" s="91"/>
      <c r="G12" s="91"/>
      <c r="H12" s="82"/>
      <c r="I12" s="86"/>
      <c r="J12" s="86"/>
      <c r="K12" s="86"/>
      <c r="L12" s="86"/>
      <c r="M12" s="86"/>
      <c r="N12" s="86"/>
      <c r="O12" s="86"/>
      <c r="P12" s="86"/>
      <c r="Q12" s="276"/>
      <c r="R12" s="276"/>
    </row>
    <row r="13" spans="1:18" ht="35.1" customHeight="1" x14ac:dyDescent="0.25">
      <c r="A13" s="259" t="s">
        <v>14</v>
      </c>
      <c r="B13" s="258"/>
      <c r="C13" s="258"/>
      <c r="D13" s="258"/>
      <c r="E13" s="258"/>
      <c r="F13" s="258"/>
      <c r="G13" s="258"/>
      <c r="H13" s="258"/>
      <c r="I13" s="258"/>
      <c r="J13" s="258"/>
      <c r="K13" s="258"/>
      <c r="L13" s="258"/>
      <c r="M13" s="258"/>
      <c r="N13" s="258"/>
      <c r="O13" s="258"/>
      <c r="P13" s="258"/>
      <c r="Q13" s="258"/>
      <c r="R13" s="257"/>
    </row>
    <row r="14" spans="1:18" ht="71.25" customHeight="1" x14ac:dyDescent="0.25">
      <c r="A14" s="116" t="s">
        <v>524</v>
      </c>
      <c r="B14" s="117"/>
      <c r="C14" s="117"/>
      <c r="D14" s="117"/>
      <c r="E14" s="117"/>
      <c r="F14" s="117"/>
      <c r="G14" s="117"/>
      <c r="H14" s="117"/>
      <c r="I14" s="117"/>
      <c r="J14" s="117"/>
      <c r="K14" s="117"/>
      <c r="L14" s="117"/>
      <c r="M14" s="117"/>
      <c r="N14" s="117"/>
      <c r="O14" s="117"/>
      <c r="P14" s="117"/>
      <c r="Q14" s="117"/>
      <c r="R14" s="118"/>
    </row>
    <row r="15" spans="1:18" ht="34.5" customHeight="1" x14ac:dyDescent="0.25">
      <c r="A15" s="259" t="s">
        <v>23</v>
      </c>
      <c r="B15" s="258"/>
      <c r="C15" s="258"/>
      <c r="D15" s="258"/>
      <c r="E15" s="258"/>
      <c r="F15" s="258"/>
      <c r="G15" s="258"/>
      <c r="H15" s="258"/>
      <c r="I15" s="258"/>
      <c r="J15" s="258"/>
      <c r="K15" s="258"/>
      <c r="L15" s="258"/>
      <c r="M15" s="258"/>
      <c r="N15" s="258"/>
      <c r="O15" s="258"/>
      <c r="P15" s="258"/>
      <c r="Q15" s="258"/>
      <c r="R15" s="257"/>
    </row>
    <row r="16" spans="1:18" ht="60" customHeight="1" x14ac:dyDescent="0.25">
      <c r="A16" s="116" t="s">
        <v>523</v>
      </c>
      <c r="B16" s="117"/>
      <c r="C16" s="117"/>
      <c r="D16" s="117"/>
      <c r="E16" s="117"/>
      <c r="F16" s="117"/>
      <c r="G16" s="117"/>
      <c r="H16" s="117"/>
      <c r="I16" s="117"/>
      <c r="J16" s="117"/>
      <c r="K16" s="117"/>
      <c r="L16" s="117"/>
      <c r="M16" s="117"/>
      <c r="N16" s="117"/>
      <c r="O16" s="117"/>
      <c r="P16" s="117"/>
      <c r="Q16" s="117"/>
      <c r="R16" s="118"/>
    </row>
    <row r="17" spans="1:18" ht="34.5" customHeight="1" x14ac:dyDescent="0.25">
      <c r="A17" s="262" t="s">
        <v>24</v>
      </c>
      <c r="B17" s="262"/>
      <c r="C17" s="262"/>
      <c r="D17" s="262"/>
      <c r="E17" s="262"/>
      <c r="F17" s="262"/>
      <c r="G17" s="262"/>
      <c r="H17" s="259" t="s">
        <v>25</v>
      </c>
      <c r="I17" s="258"/>
      <c r="J17" s="258"/>
      <c r="K17" s="258"/>
      <c r="L17" s="258"/>
      <c r="M17" s="258"/>
      <c r="N17" s="258"/>
      <c r="O17" s="258"/>
      <c r="P17" s="258"/>
      <c r="Q17" s="258"/>
      <c r="R17" s="257"/>
    </row>
    <row r="18" spans="1:18" ht="368.25" customHeight="1" x14ac:dyDescent="0.25">
      <c r="A18" s="94" t="s">
        <v>522</v>
      </c>
      <c r="B18" s="94"/>
      <c r="C18" s="94"/>
      <c r="D18" s="94"/>
      <c r="E18" s="94"/>
      <c r="F18" s="94"/>
      <c r="G18" s="94"/>
      <c r="H18" s="116" t="s">
        <v>521</v>
      </c>
      <c r="I18" s="117"/>
      <c r="J18" s="117"/>
      <c r="K18" s="117"/>
      <c r="L18" s="117"/>
      <c r="M18" s="117"/>
      <c r="N18" s="117"/>
      <c r="O18" s="117"/>
      <c r="P18" s="117"/>
      <c r="Q18" s="117"/>
      <c r="R18" s="118"/>
    </row>
    <row r="19" spans="1:18" ht="33" customHeight="1" x14ac:dyDescent="0.25">
      <c r="A19" s="262" t="s">
        <v>27</v>
      </c>
      <c r="B19" s="262"/>
      <c r="C19" s="262"/>
      <c r="D19" s="262"/>
      <c r="E19" s="262"/>
      <c r="F19" s="262"/>
      <c r="G19" s="262"/>
      <c r="H19" s="259" t="s">
        <v>26</v>
      </c>
      <c r="I19" s="258"/>
      <c r="J19" s="258"/>
      <c r="K19" s="258"/>
      <c r="L19" s="258"/>
      <c r="M19" s="258"/>
      <c r="N19" s="258"/>
      <c r="O19" s="258"/>
      <c r="P19" s="258"/>
      <c r="Q19" s="258"/>
      <c r="R19" s="257"/>
    </row>
    <row r="20" spans="1:18" ht="33" customHeight="1" x14ac:dyDescent="0.25">
      <c r="A20" s="262"/>
      <c r="B20" s="262"/>
      <c r="C20" s="262"/>
      <c r="D20" s="262"/>
      <c r="E20" s="262"/>
      <c r="F20" s="262"/>
      <c r="G20" s="262"/>
      <c r="H20" s="261" t="s">
        <v>28</v>
      </c>
      <c r="I20" s="261"/>
      <c r="J20" s="261"/>
      <c r="K20" s="261" t="s">
        <v>30</v>
      </c>
      <c r="L20" s="261"/>
      <c r="M20" s="261"/>
      <c r="N20" s="261" t="s">
        <v>29</v>
      </c>
      <c r="O20" s="261"/>
      <c r="P20" s="261"/>
      <c r="Q20" s="260" t="s">
        <v>86</v>
      </c>
      <c r="R20" s="260" t="s">
        <v>133</v>
      </c>
    </row>
    <row r="21" spans="1:18" ht="66.599999999999994" customHeight="1" x14ac:dyDescent="0.25">
      <c r="A21" s="94" t="s">
        <v>520</v>
      </c>
      <c r="B21" s="94"/>
      <c r="C21" s="94"/>
      <c r="D21" s="94"/>
      <c r="E21" s="94"/>
      <c r="F21" s="94"/>
      <c r="G21" s="94"/>
      <c r="H21" s="94" t="s">
        <v>519</v>
      </c>
      <c r="I21" s="94"/>
      <c r="J21" s="94"/>
      <c r="K21" s="122">
        <v>45199</v>
      </c>
      <c r="L21" s="122"/>
      <c r="M21" s="122"/>
      <c r="N21" s="91" t="s">
        <v>31</v>
      </c>
      <c r="O21" s="91"/>
      <c r="P21" s="91"/>
      <c r="Q21" s="86" t="s">
        <v>99</v>
      </c>
      <c r="R21" s="86" t="s">
        <v>518</v>
      </c>
    </row>
    <row r="22" spans="1:18" ht="45.6" customHeight="1" x14ac:dyDescent="0.25">
      <c r="A22" s="94" t="s">
        <v>517</v>
      </c>
      <c r="B22" s="94"/>
      <c r="C22" s="94"/>
      <c r="D22" s="94"/>
      <c r="E22" s="94"/>
      <c r="F22" s="94"/>
      <c r="G22" s="94"/>
      <c r="H22" s="94" t="s">
        <v>516</v>
      </c>
      <c r="I22" s="94"/>
      <c r="J22" s="94"/>
      <c r="K22" s="122" t="s">
        <v>502</v>
      </c>
      <c r="L22" s="122"/>
      <c r="M22" s="122"/>
      <c r="N22" s="91" t="s">
        <v>34</v>
      </c>
      <c r="O22" s="91"/>
      <c r="P22" s="91"/>
      <c r="Q22" s="86" t="s">
        <v>501</v>
      </c>
      <c r="R22" s="86" t="s">
        <v>515</v>
      </c>
    </row>
    <row r="23" spans="1:18" ht="30" customHeight="1" x14ac:dyDescent="0.25">
      <c r="A23" s="94">
        <v>3</v>
      </c>
      <c r="B23" s="94"/>
      <c r="C23" s="94"/>
      <c r="D23" s="94"/>
      <c r="E23" s="94"/>
      <c r="F23" s="94"/>
      <c r="G23" s="94"/>
      <c r="H23" s="94" t="s">
        <v>514</v>
      </c>
      <c r="I23" s="94"/>
      <c r="J23" s="94"/>
      <c r="K23" s="122">
        <v>45230</v>
      </c>
      <c r="L23" s="122"/>
      <c r="M23" s="122"/>
      <c r="N23" s="91" t="s">
        <v>34</v>
      </c>
      <c r="O23" s="91"/>
      <c r="P23" s="91"/>
      <c r="Q23" s="86" t="s">
        <v>101</v>
      </c>
      <c r="R23" s="86"/>
    </row>
    <row r="24" spans="1:18" ht="30" customHeight="1" x14ac:dyDescent="0.25">
      <c r="A24" s="94">
        <v>4</v>
      </c>
      <c r="B24" s="94"/>
      <c r="C24" s="94"/>
      <c r="D24" s="94"/>
      <c r="E24" s="94"/>
      <c r="F24" s="94"/>
      <c r="G24" s="94"/>
      <c r="H24" s="94">
        <v>4</v>
      </c>
      <c r="I24" s="94"/>
      <c r="J24" s="94"/>
      <c r="K24" s="122"/>
      <c r="L24" s="122"/>
      <c r="M24" s="122"/>
      <c r="N24" s="91"/>
      <c r="O24" s="91"/>
      <c r="P24" s="91"/>
      <c r="Q24" s="88"/>
      <c r="R24" s="86"/>
    </row>
    <row r="25" spans="1:18" ht="166.5" customHeight="1" x14ac:dyDescent="0.25">
      <c r="A25" s="256" t="s">
        <v>102</v>
      </c>
      <c r="B25" s="101" t="s">
        <v>412</v>
      </c>
      <c r="C25" s="102"/>
      <c r="D25" s="102"/>
      <c r="E25" s="102"/>
      <c r="F25" s="102"/>
      <c r="G25" s="102"/>
      <c r="H25" s="102"/>
      <c r="I25" s="102"/>
      <c r="J25" s="102"/>
      <c r="K25" s="102"/>
      <c r="L25" s="102"/>
      <c r="M25" s="102"/>
      <c r="N25" s="102"/>
      <c r="O25" s="102"/>
      <c r="P25" s="102"/>
      <c r="Q25" s="102"/>
      <c r="R25" s="103"/>
    </row>
    <row r="26" spans="1:18" ht="34.5" customHeight="1" x14ac:dyDescent="0.25">
      <c r="A26" s="259" t="s">
        <v>51</v>
      </c>
      <c r="B26" s="258"/>
      <c r="C26" s="258"/>
      <c r="D26" s="258"/>
      <c r="E26" s="258"/>
      <c r="F26" s="258"/>
      <c r="G26" s="258"/>
      <c r="H26" s="258"/>
      <c r="I26" s="258"/>
      <c r="J26" s="258"/>
      <c r="K26" s="258"/>
      <c r="L26" s="258"/>
      <c r="M26" s="258"/>
      <c r="N26" s="258"/>
      <c r="O26" s="258"/>
      <c r="P26" s="258"/>
      <c r="Q26" s="258"/>
      <c r="R26" s="257"/>
    </row>
    <row r="27" spans="1:18" ht="60" customHeight="1" x14ac:dyDescent="0.25">
      <c r="A27" s="116" t="s">
        <v>513</v>
      </c>
      <c r="B27" s="117"/>
      <c r="C27" s="117"/>
      <c r="D27" s="117"/>
      <c r="E27" s="117"/>
      <c r="F27" s="117"/>
      <c r="G27" s="117"/>
      <c r="H27" s="117"/>
      <c r="I27" s="117"/>
      <c r="J27" s="117"/>
      <c r="K27" s="117"/>
      <c r="L27" s="117"/>
      <c r="M27" s="117"/>
      <c r="N27" s="117"/>
      <c r="O27" s="117"/>
      <c r="P27" s="117"/>
      <c r="Q27" s="117"/>
      <c r="R27" s="118"/>
    </row>
    <row r="28" spans="1:18" ht="24.95" customHeight="1" x14ac:dyDescent="0.25">
      <c r="A28" s="256" t="s">
        <v>35</v>
      </c>
      <c r="B28" s="158">
        <v>45208</v>
      </c>
      <c r="C28" s="158"/>
      <c r="D28" s="158"/>
      <c r="E28" s="158"/>
      <c r="F28" s="256" t="s">
        <v>36</v>
      </c>
      <c r="G28" s="57">
        <v>45245</v>
      </c>
      <c r="H28" s="256" t="s">
        <v>37</v>
      </c>
      <c r="I28" s="116" t="s">
        <v>410</v>
      </c>
      <c r="J28" s="117"/>
      <c r="K28" s="117"/>
      <c r="L28" s="117"/>
      <c r="M28" s="117"/>
      <c r="N28" s="117"/>
      <c r="O28" s="117"/>
      <c r="P28" s="117"/>
      <c r="Q28" s="117"/>
      <c r="R28" s="118"/>
    </row>
  </sheetData>
  <mergeCells count="54">
    <mergeCell ref="A1:R2"/>
    <mergeCell ref="B3:G3"/>
    <mergeCell ref="I3:M3"/>
    <mergeCell ref="N3:Q3"/>
    <mergeCell ref="B4:E4"/>
    <mergeCell ref="I4:M4"/>
    <mergeCell ref="N4:Q4"/>
    <mergeCell ref="A13:R13"/>
    <mergeCell ref="A14:R14"/>
    <mergeCell ref="A15:R15"/>
    <mergeCell ref="A16:R16"/>
    <mergeCell ref="A17:G17"/>
    <mergeCell ref="H17:R17"/>
    <mergeCell ref="H5:R5"/>
    <mergeCell ref="Q6:R6"/>
    <mergeCell ref="B11:E11"/>
    <mergeCell ref="B12:E12"/>
    <mergeCell ref="Q12:R12"/>
    <mergeCell ref="Q7:R10"/>
    <mergeCell ref="Q11:R11"/>
    <mergeCell ref="A5:A6"/>
    <mergeCell ref="B5:B6"/>
    <mergeCell ref="C5:C6"/>
    <mergeCell ref="D5:D6"/>
    <mergeCell ref="E5:E6"/>
    <mergeCell ref="F5:G12"/>
    <mergeCell ref="K21:M21"/>
    <mergeCell ref="A18:G18"/>
    <mergeCell ref="H18:R18"/>
    <mergeCell ref="A19:G20"/>
    <mergeCell ref="H19:R19"/>
    <mergeCell ref="H20:J20"/>
    <mergeCell ref="K20:M20"/>
    <mergeCell ref="N20:P20"/>
    <mergeCell ref="K24:M24"/>
    <mergeCell ref="N24:P24"/>
    <mergeCell ref="B25:R25"/>
    <mergeCell ref="N21:P21"/>
    <mergeCell ref="A22:G22"/>
    <mergeCell ref="H22:J22"/>
    <mergeCell ref="K22:M22"/>
    <mergeCell ref="N22:P22"/>
    <mergeCell ref="A21:G21"/>
    <mergeCell ref="H21:J21"/>
    <mergeCell ref="A26:R26"/>
    <mergeCell ref="A27:R27"/>
    <mergeCell ref="B28:E28"/>
    <mergeCell ref="I28:R28"/>
    <mergeCell ref="A23:G23"/>
    <mergeCell ref="H23:J23"/>
    <mergeCell ref="K23:M23"/>
    <mergeCell ref="N23:P23"/>
    <mergeCell ref="A24:G24"/>
    <mergeCell ref="H24:J24"/>
  </mergeCells>
  <conditionalFormatting sqref="N22:P24">
    <cfRule type="colorScale" priority="13">
      <colorScale>
        <cfvo type="min"/>
        <cfvo type="percentile" val="50"/>
        <cfvo type="max"/>
        <color rgb="FFF8696B"/>
        <color rgb="FFFFEB84"/>
        <color rgb="FF63BE7B"/>
      </colorScale>
    </cfRule>
  </conditionalFormatting>
  <conditionalFormatting sqref="N22:P24">
    <cfRule type="containsText" dxfId="17" priority="8" operator="containsText" text="Overdue">
      <formula>NOT(ISERROR(SEARCH("Overdue",N22)))</formula>
    </cfRule>
  </conditionalFormatting>
  <conditionalFormatting sqref="N23:P23">
    <cfRule type="containsText" dxfId="16" priority="7" operator="containsText" text="Off Track">
      <formula>NOT(ISERROR(SEARCH("Off Track",N23)))</formula>
    </cfRule>
  </conditionalFormatting>
  <conditionalFormatting sqref="N21:P21">
    <cfRule type="colorScale" priority="6">
      <colorScale>
        <cfvo type="min"/>
        <cfvo type="percentile" val="50"/>
        <cfvo type="max"/>
        <color rgb="FFF8696B"/>
        <color rgb="FFFFEB84"/>
        <color rgb="FF63BE7B"/>
      </colorScale>
    </cfRule>
  </conditionalFormatting>
  <conditionalFormatting sqref="N21:P21">
    <cfRule type="containsText" dxfId="15" priority="1" operator="containsText" text="Overdue">
      <formula>NOT(ISERROR(SEARCH("Overdue",N21)))</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9" operator="containsText" id="{4596F3E6-CD2C-4E0F-AC3C-0930AA23C1D7}">
            <xm:f>NOT(ISERROR(SEARCH('[Sustainability - Board Assurance Framework.xlsx]Lists'!#REF!,N22)))</xm:f>
            <xm:f>'[Sustainability - Board Assurance Framework.xlsx]Lists'!#REF!</xm:f>
            <x14:dxf>
              <fill>
                <patternFill patternType="gray0625">
                  <bgColor theme="0" tint="-4.9989318521683403E-2"/>
                </patternFill>
              </fill>
            </x14:dxf>
          </x14:cfRule>
          <x14:cfRule type="containsText" priority="10" operator="containsText" id="{1F11A15D-5FD7-4879-B3DE-B70E1B0703CB}">
            <xm:f>NOT(ISERROR(SEARCH('[Sustainability - Board Assurance Framework.xlsx]Lists'!#REF!,N22)))</xm:f>
            <xm:f>'[Sustainability - Board Assurance Framework.xlsx]Lists'!#REF!</xm:f>
            <x14:dxf>
              <fill>
                <patternFill>
                  <bgColor theme="5"/>
                </patternFill>
              </fill>
            </x14:dxf>
          </x14:cfRule>
          <x14:cfRule type="containsText" priority="11" operator="containsText" id="{12A8A37C-4853-4ADC-B105-A74C5A410B6B}">
            <xm:f>NOT(ISERROR(SEARCH('[Sustainability - Board Assurance Framework.xlsx]Lists'!#REF!,N22)))</xm:f>
            <xm:f>'[Sustainability - Board Assurance Framework.xlsx]Lists'!#REF!</xm:f>
            <x14:dxf>
              <fill>
                <patternFill>
                  <bgColor theme="0" tint="-0.14996795556505021"/>
                </patternFill>
              </fill>
            </x14:dxf>
          </x14:cfRule>
          <x14:cfRule type="containsText" priority="12" operator="containsText" id="{CEC499AC-BFBB-408E-9E44-FD256A7839FF}">
            <xm:f>NOT(ISERROR(SEARCH('[Sustainability - Board Assurance Framework.xlsx]Lists'!#REF!,N22)))</xm:f>
            <xm:f>'[Sustainability - Board Assurance Framework.xlsx]Lists'!#REF!</xm:f>
            <x14:dxf>
              <font>
                <color rgb="FF006100"/>
              </font>
              <fill>
                <patternFill>
                  <bgColor rgb="FFC6EFCE"/>
                </patternFill>
              </fill>
            </x14:dxf>
          </x14:cfRule>
          <xm:sqref>N22:P24</xm:sqref>
        </x14:conditionalFormatting>
        <x14:conditionalFormatting xmlns:xm="http://schemas.microsoft.com/office/excel/2006/main">
          <x14:cfRule type="containsText" priority="2" operator="containsText" id="{8316EB5E-8A99-4A32-AA9A-68847389C169}">
            <xm:f>NOT(ISERROR(SEARCH('[Sustainability - Board Assurance Framework.xlsx]Lists'!#REF!,N21)))</xm:f>
            <xm:f>'[Sustainability - Board Assurance Framework.xlsx]Lists'!#REF!</xm:f>
            <x14:dxf>
              <fill>
                <patternFill patternType="gray0625">
                  <bgColor theme="0" tint="-4.9989318521683403E-2"/>
                </patternFill>
              </fill>
            </x14:dxf>
          </x14:cfRule>
          <x14:cfRule type="containsText" priority="3" operator="containsText" id="{5A935B92-61FF-4EB1-8D63-93308061DA6F}">
            <xm:f>NOT(ISERROR(SEARCH('[Sustainability - Board Assurance Framework.xlsx]Lists'!#REF!,N21)))</xm:f>
            <xm:f>'[Sustainability - Board Assurance Framework.xlsx]Lists'!#REF!</xm:f>
            <x14:dxf>
              <fill>
                <patternFill>
                  <bgColor theme="5"/>
                </patternFill>
              </fill>
            </x14:dxf>
          </x14:cfRule>
          <x14:cfRule type="containsText" priority="4" operator="containsText" id="{7B2D2D4C-EAD8-4243-8884-4C69FE3FD945}">
            <xm:f>NOT(ISERROR(SEARCH('[Sustainability - Board Assurance Framework.xlsx]Lists'!#REF!,N21)))</xm:f>
            <xm:f>'[Sustainability - Board Assurance Framework.xlsx]Lists'!#REF!</xm:f>
            <x14:dxf>
              <fill>
                <patternFill>
                  <bgColor theme="0" tint="-0.14996795556505021"/>
                </patternFill>
              </fill>
            </x14:dxf>
          </x14:cfRule>
          <x14:cfRule type="containsText" priority="5" operator="containsText" id="{0460DFA0-1E13-4B9B-93C8-8556AC950458}">
            <xm:f>NOT(ISERROR(SEARCH('[Sustainability - Board Assurance Framework.xlsx]Lists'!#REF!,N21)))</xm:f>
            <xm:f>'[Sustainability - Board Assurance Framework.xlsx]Lists'!#REF!</xm:f>
            <x14:dxf>
              <font>
                <color rgb="FF006100"/>
              </font>
              <fill>
                <patternFill>
                  <bgColor rgb="FFC6EFCE"/>
                </patternFill>
              </fill>
            </x14:dxf>
          </x14:cfRule>
          <xm:sqref>N21:P21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Framework\[Sustainability - Board Assurance Framework.xlsx]Lists'!#REF!</xm:f>
          </x14:formula1>
          <xm:sqref>B12:E12</xm:sqref>
        </x14:dataValidation>
        <x14:dataValidation type="list" allowBlank="1" showInputMessage="1" showErrorMessage="1">
          <x14:formula1>
            <xm:f>'S:\Board Assurance Framework\[Sustainability - Board Assurance Framework.xlsx]Lists'!#REF!</xm:f>
          </x14:formula1>
          <xm:sqref>B11:E11</xm:sqref>
        </x14:dataValidation>
        <x14:dataValidation type="list" allowBlank="1" showInputMessage="1" showErrorMessage="1">
          <x14:formula1>
            <xm:f>'S:\Board Assurance Framework\[Sustainability - Board Assurance Framework.xlsx]Lists'!#REF!</xm:f>
          </x14:formula1>
          <xm:sqref>E7:E10</xm:sqref>
        </x14:dataValidation>
        <x14:dataValidation type="list" allowBlank="1" showInputMessage="1" showErrorMessage="1">
          <x14:formula1>
            <xm:f>'S:\Board Assurance Framework\[Sustainability - Board Assurance Framework.xlsx]Lists'!#REF!</xm:f>
          </x14:formula1>
          <xm:sqref>N21:P24</xm:sqref>
        </x14:dataValidation>
        <x14:dataValidation type="list" allowBlank="1" showInputMessage="1" showErrorMessage="1">
          <x14:formula1>
            <xm:f>'S:\Board Assurance Framework\[Sustainability - Board Assurance Framework.xlsx]Lists'!#REF!</xm:f>
          </x14:formula1>
          <xm:sqref>B7:C10</xm:sqref>
        </x14:dataValidation>
        <x14:dataValidation type="list" allowBlank="1" showInputMessage="1" showErrorMessage="1">
          <x14:formula1>
            <xm:f>'S:\Board Assurance Framework\[Sustainability - Board Assurance Framework.xlsx]Lists'!#REF!</xm:f>
          </x14:formula1>
          <xm:sqref>B4:E4</xm:sqref>
        </x14:dataValidation>
        <x14:dataValidation type="list" allowBlank="1" showInputMessage="1" showErrorMessage="1">
          <x14:formula1>
            <xm:f>'S:\Board Assurance Framework\[Sustainability - Board Assurance Framework.xlsx]Lists'!#REF!</xm:f>
          </x14:formula1>
          <xm:sqref>I4:M4</xm:sqref>
        </x14:dataValidation>
        <x14:dataValidation type="list" allowBlank="1" showInputMessage="1" showErrorMessage="1">
          <x14:formula1>
            <xm:f>'S:\Board Assurance Framework\[Sustainability - Board Assurance Framework.xlsx]Lists'!#REF!</xm:f>
          </x14:formula1>
          <xm:sqref>R4</xm:sqref>
        </x14:dataValidation>
        <x14:dataValidation type="list" allowBlank="1" showInputMessage="1" showErrorMessage="1">
          <x14:formula1>
            <xm:f>'S:\Board Assurance Framework\[Sustainability - Board Assurance Framework.xlsx]Lists'!#REF!</xm:f>
          </x14:formula1>
          <xm:sqref>I3:M3</xm:sqref>
        </x14:dataValidation>
        <x14:dataValidation type="list" allowBlank="1" showInputMessage="1" showErrorMessage="1">
          <x14:formula1>
            <xm:f>'S:\Board Assurance Framework\[Sustainability - Board Assurance Framework.xlsx]Lists'!#REF!</xm:f>
          </x14:formula1>
          <xm:sqref>R3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84"/>
  <sheetViews>
    <sheetView topLeftCell="A54" workbookViewId="0">
      <selection activeCell="V63" sqref="V63"/>
    </sheetView>
  </sheetViews>
  <sheetFormatPr defaultRowHeight="15" x14ac:dyDescent="0.25"/>
  <cols>
    <col min="1" max="1" width="24.5703125" customWidth="1"/>
    <col min="2" max="2" width="11.7109375" customWidth="1"/>
  </cols>
  <sheetData>
    <row r="1" spans="1:22" ht="15.75" thickBot="1" x14ac:dyDescent="0.3"/>
    <row r="2" spans="1:22" s="65" customFormat="1" x14ac:dyDescent="0.25">
      <c r="A2" s="60" t="s">
        <v>155</v>
      </c>
      <c r="B2" s="61" t="s">
        <v>156</v>
      </c>
      <c r="C2" s="62">
        <v>44835</v>
      </c>
      <c r="D2" s="62">
        <v>44866</v>
      </c>
      <c r="E2" s="62">
        <v>44896</v>
      </c>
      <c r="F2" s="62">
        <v>44927</v>
      </c>
      <c r="G2" s="62">
        <v>44958</v>
      </c>
      <c r="H2" s="62">
        <v>44986</v>
      </c>
      <c r="I2" s="62">
        <v>45017</v>
      </c>
      <c r="J2" s="62">
        <v>45047</v>
      </c>
      <c r="K2" s="62">
        <v>45078</v>
      </c>
      <c r="L2" s="62">
        <v>45108</v>
      </c>
      <c r="M2" s="62">
        <v>45139</v>
      </c>
      <c r="N2" s="62">
        <v>45170</v>
      </c>
      <c r="O2" s="62">
        <v>45200</v>
      </c>
      <c r="P2" s="62">
        <v>45231</v>
      </c>
      <c r="Q2" s="62">
        <v>45261</v>
      </c>
      <c r="R2" s="62">
        <v>45292</v>
      </c>
      <c r="S2" s="62">
        <v>45323</v>
      </c>
      <c r="T2" s="63">
        <v>45352</v>
      </c>
      <c r="U2" s="64"/>
      <c r="V2" s="64"/>
    </row>
    <row r="3" spans="1:22" s="65" customFormat="1" x14ac:dyDescent="0.25">
      <c r="A3" s="66" t="s">
        <v>157</v>
      </c>
      <c r="B3" s="67">
        <v>12</v>
      </c>
      <c r="C3" s="67">
        <v>12</v>
      </c>
      <c r="D3" s="67">
        <v>12</v>
      </c>
      <c r="E3" s="67">
        <v>12</v>
      </c>
      <c r="F3" s="67">
        <v>12</v>
      </c>
      <c r="G3" s="67">
        <v>9</v>
      </c>
      <c r="H3" s="67">
        <v>9</v>
      </c>
      <c r="I3" s="67">
        <v>9</v>
      </c>
      <c r="J3" s="67">
        <v>9</v>
      </c>
      <c r="K3" s="67">
        <v>12</v>
      </c>
      <c r="L3" s="67">
        <v>12</v>
      </c>
      <c r="M3" s="67">
        <v>12</v>
      </c>
      <c r="N3" s="67">
        <v>12</v>
      </c>
      <c r="O3" s="67"/>
      <c r="P3" s="67"/>
      <c r="Q3" s="67"/>
      <c r="R3" s="67"/>
      <c r="S3" s="67"/>
      <c r="T3" s="68"/>
      <c r="U3" s="64"/>
      <c r="V3" s="64"/>
    </row>
    <row r="4" spans="1:22" s="65" customFormat="1" x14ac:dyDescent="0.25">
      <c r="A4" s="66" t="s">
        <v>158</v>
      </c>
      <c r="B4" s="67">
        <v>8</v>
      </c>
      <c r="C4" s="67">
        <v>8</v>
      </c>
      <c r="D4" s="67">
        <v>8</v>
      </c>
      <c r="E4" s="67">
        <v>8</v>
      </c>
      <c r="F4" s="67">
        <v>8</v>
      </c>
      <c r="G4" s="67">
        <v>8</v>
      </c>
      <c r="H4" s="67">
        <v>8</v>
      </c>
      <c r="I4" s="67">
        <v>8</v>
      </c>
      <c r="J4" s="67">
        <v>8</v>
      </c>
      <c r="K4" s="67">
        <v>8</v>
      </c>
      <c r="L4" s="67">
        <v>8</v>
      </c>
      <c r="M4" s="67">
        <v>8</v>
      </c>
      <c r="N4" s="67">
        <v>8</v>
      </c>
      <c r="O4" s="67">
        <v>8</v>
      </c>
      <c r="P4" s="67">
        <v>8</v>
      </c>
      <c r="Q4" s="67">
        <v>8</v>
      </c>
      <c r="R4" s="67">
        <v>8</v>
      </c>
      <c r="S4" s="67">
        <v>8</v>
      </c>
      <c r="T4" s="68">
        <v>8</v>
      </c>
      <c r="U4" s="64"/>
      <c r="V4" s="64"/>
    </row>
    <row r="5" spans="1:22" s="65" customFormat="1" x14ac:dyDescent="0.25">
      <c r="A5" s="69"/>
      <c r="B5" s="70"/>
      <c r="C5" s="70"/>
      <c r="D5" s="70"/>
      <c r="E5" s="70"/>
      <c r="F5" s="70"/>
      <c r="G5" s="70"/>
      <c r="H5" s="70"/>
      <c r="I5" s="70"/>
      <c r="J5" s="70"/>
      <c r="K5" s="70"/>
      <c r="L5" s="70"/>
      <c r="M5" s="70"/>
      <c r="N5" s="70"/>
      <c r="O5" s="70"/>
      <c r="P5" s="70"/>
      <c r="Q5" s="70"/>
      <c r="R5" s="70"/>
      <c r="S5" s="70"/>
      <c r="T5" s="71"/>
      <c r="U5" s="64"/>
      <c r="V5" s="64"/>
    </row>
    <row r="6" spans="1:22" s="65" customFormat="1" x14ac:dyDescent="0.25">
      <c r="A6" s="66" t="s">
        <v>159</v>
      </c>
      <c r="B6" s="67" t="s">
        <v>156</v>
      </c>
      <c r="C6" s="72">
        <v>44835</v>
      </c>
      <c r="D6" s="72">
        <v>44866</v>
      </c>
      <c r="E6" s="72">
        <v>44896</v>
      </c>
      <c r="F6" s="72">
        <v>44927</v>
      </c>
      <c r="G6" s="72">
        <v>44958</v>
      </c>
      <c r="H6" s="72">
        <v>44986</v>
      </c>
      <c r="I6" s="72">
        <v>45017</v>
      </c>
      <c r="J6" s="72">
        <v>45047</v>
      </c>
      <c r="K6" s="72">
        <v>45078</v>
      </c>
      <c r="L6" s="72">
        <v>45108</v>
      </c>
      <c r="M6" s="72">
        <v>45139</v>
      </c>
      <c r="N6" s="72">
        <v>45170</v>
      </c>
      <c r="O6" s="72">
        <v>45200</v>
      </c>
      <c r="P6" s="72">
        <v>45231</v>
      </c>
      <c r="Q6" s="72">
        <v>45261</v>
      </c>
      <c r="R6" s="72">
        <v>45292</v>
      </c>
      <c r="S6" s="72">
        <v>45323</v>
      </c>
      <c r="T6" s="73">
        <v>45352</v>
      </c>
      <c r="U6" s="64"/>
      <c r="V6" s="64"/>
    </row>
    <row r="7" spans="1:22" s="65" customFormat="1" x14ac:dyDescent="0.25">
      <c r="A7" s="66" t="s">
        <v>157</v>
      </c>
      <c r="B7" s="67">
        <v>12</v>
      </c>
      <c r="C7" s="67">
        <v>9</v>
      </c>
      <c r="D7" s="67">
        <v>9</v>
      </c>
      <c r="E7" s="67">
        <v>9</v>
      </c>
      <c r="F7" s="67">
        <v>9</v>
      </c>
      <c r="G7" s="67">
        <v>9</v>
      </c>
      <c r="H7" s="67">
        <v>9</v>
      </c>
      <c r="I7" s="67">
        <v>9</v>
      </c>
      <c r="J7" s="67">
        <v>9</v>
      </c>
      <c r="K7" s="67">
        <v>9</v>
      </c>
      <c r="L7" s="67">
        <v>9</v>
      </c>
      <c r="M7" s="67">
        <v>9</v>
      </c>
      <c r="N7" s="67">
        <v>9</v>
      </c>
      <c r="O7" s="67"/>
      <c r="P7" s="67"/>
      <c r="Q7" s="67"/>
      <c r="R7" s="67"/>
      <c r="S7" s="67"/>
      <c r="T7" s="68"/>
      <c r="U7" s="64"/>
      <c r="V7" s="64"/>
    </row>
    <row r="8" spans="1:22" s="65" customFormat="1" x14ac:dyDescent="0.25">
      <c r="A8" s="66" t="s">
        <v>158</v>
      </c>
      <c r="B8" s="67">
        <v>9</v>
      </c>
      <c r="C8" s="67">
        <v>9</v>
      </c>
      <c r="D8" s="67">
        <v>9</v>
      </c>
      <c r="E8" s="67">
        <v>9</v>
      </c>
      <c r="F8" s="67">
        <v>9</v>
      </c>
      <c r="G8" s="67">
        <v>9</v>
      </c>
      <c r="H8" s="67">
        <v>9</v>
      </c>
      <c r="I8" s="67">
        <v>9</v>
      </c>
      <c r="J8" s="67">
        <v>9</v>
      </c>
      <c r="K8" s="67">
        <v>9</v>
      </c>
      <c r="L8" s="67">
        <v>9</v>
      </c>
      <c r="M8" s="67">
        <v>9</v>
      </c>
      <c r="N8" s="67">
        <v>9</v>
      </c>
      <c r="O8" s="67">
        <v>9</v>
      </c>
      <c r="P8" s="67">
        <v>9</v>
      </c>
      <c r="Q8" s="67">
        <v>9</v>
      </c>
      <c r="R8" s="67">
        <v>9</v>
      </c>
      <c r="S8" s="67">
        <v>9</v>
      </c>
      <c r="T8" s="68">
        <v>9</v>
      </c>
      <c r="U8" s="64"/>
      <c r="V8" s="64"/>
    </row>
    <row r="9" spans="1:22" s="65" customFormat="1" x14ac:dyDescent="0.25">
      <c r="A9" s="69"/>
      <c r="B9" s="70"/>
      <c r="C9" s="70"/>
      <c r="D9" s="70"/>
      <c r="E9" s="70"/>
      <c r="F9" s="70"/>
      <c r="G9" s="70"/>
      <c r="H9" s="70"/>
      <c r="I9" s="70"/>
      <c r="J9" s="70"/>
      <c r="K9" s="70"/>
      <c r="L9" s="70"/>
      <c r="M9" s="70"/>
      <c r="N9" s="70"/>
      <c r="O9" s="70"/>
      <c r="P9" s="70"/>
      <c r="Q9" s="70"/>
      <c r="R9" s="70"/>
      <c r="S9" s="70"/>
      <c r="T9" s="71"/>
      <c r="U9" s="64"/>
      <c r="V9" s="64"/>
    </row>
    <row r="10" spans="1:22" s="65" customFormat="1" x14ac:dyDescent="0.25">
      <c r="A10" s="66" t="s">
        <v>160</v>
      </c>
      <c r="B10" s="67" t="s">
        <v>156</v>
      </c>
      <c r="C10" s="72">
        <v>44835</v>
      </c>
      <c r="D10" s="72">
        <v>44866</v>
      </c>
      <c r="E10" s="72">
        <v>44896</v>
      </c>
      <c r="F10" s="72">
        <v>44927</v>
      </c>
      <c r="G10" s="72">
        <v>44958</v>
      </c>
      <c r="H10" s="72">
        <v>44986</v>
      </c>
      <c r="I10" s="72">
        <v>45017</v>
      </c>
      <c r="J10" s="72">
        <v>45047</v>
      </c>
      <c r="K10" s="72">
        <v>45078</v>
      </c>
      <c r="L10" s="72">
        <v>45108</v>
      </c>
      <c r="M10" s="72">
        <v>45139</v>
      </c>
      <c r="N10" s="72">
        <v>45170</v>
      </c>
      <c r="O10" s="72">
        <v>45200</v>
      </c>
      <c r="P10" s="72">
        <v>45231</v>
      </c>
      <c r="Q10" s="72">
        <v>45261</v>
      </c>
      <c r="R10" s="72">
        <v>45292</v>
      </c>
      <c r="S10" s="72">
        <v>45323</v>
      </c>
      <c r="T10" s="73">
        <v>45352</v>
      </c>
      <c r="U10" s="64"/>
      <c r="V10" s="64"/>
    </row>
    <row r="11" spans="1:22" s="65" customFormat="1" x14ac:dyDescent="0.25">
      <c r="A11" s="66" t="s">
        <v>157</v>
      </c>
      <c r="B11" s="67">
        <v>12</v>
      </c>
      <c r="C11" s="67">
        <v>9</v>
      </c>
      <c r="D11" s="67">
        <v>9</v>
      </c>
      <c r="E11" s="67">
        <v>12</v>
      </c>
      <c r="F11" s="67">
        <v>12</v>
      </c>
      <c r="G11" s="67">
        <v>12</v>
      </c>
      <c r="H11" s="67">
        <v>12</v>
      </c>
      <c r="I11" s="67">
        <v>12</v>
      </c>
      <c r="J11" s="67">
        <v>12</v>
      </c>
      <c r="K11" s="67">
        <v>12</v>
      </c>
      <c r="L11" s="67">
        <v>8</v>
      </c>
      <c r="M11" s="67">
        <v>8</v>
      </c>
      <c r="N11" s="67">
        <v>8</v>
      </c>
      <c r="O11" s="67"/>
      <c r="P11" s="67"/>
      <c r="Q11" s="67"/>
      <c r="R11" s="67"/>
      <c r="S11" s="67"/>
      <c r="T11" s="68"/>
      <c r="U11" s="64"/>
      <c r="V11" s="64"/>
    </row>
    <row r="12" spans="1:22" s="65" customFormat="1" x14ac:dyDescent="0.25">
      <c r="A12" s="66" t="s">
        <v>158</v>
      </c>
      <c r="B12" s="67">
        <v>4</v>
      </c>
      <c r="C12" s="67">
        <v>4</v>
      </c>
      <c r="D12" s="67">
        <v>4</v>
      </c>
      <c r="E12" s="67">
        <v>4</v>
      </c>
      <c r="F12" s="67">
        <v>4</v>
      </c>
      <c r="G12" s="67">
        <v>4</v>
      </c>
      <c r="H12" s="67">
        <v>4</v>
      </c>
      <c r="I12" s="67">
        <v>4</v>
      </c>
      <c r="J12" s="67">
        <v>4</v>
      </c>
      <c r="K12" s="67">
        <v>4</v>
      </c>
      <c r="L12" s="67">
        <v>4</v>
      </c>
      <c r="M12" s="67">
        <v>4</v>
      </c>
      <c r="N12" s="67">
        <v>4</v>
      </c>
      <c r="O12" s="67">
        <v>4</v>
      </c>
      <c r="P12" s="67">
        <v>4</v>
      </c>
      <c r="Q12" s="67">
        <v>4</v>
      </c>
      <c r="R12" s="67">
        <v>4</v>
      </c>
      <c r="S12" s="67">
        <v>4</v>
      </c>
      <c r="T12" s="68">
        <v>4</v>
      </c>
      <c r="U12" s="64"/>
      <c r="V12" s="64"/>
    </row>
    <row r="13" spans="1:22" s="65" customFormat="1" x14ac:dyDescent="0.25">
      <c r="A13" s="69"/>
      <c r="B13" s="70"/>
      <c r="C13" s="70"/>
      <c r="D13" s="70"/>
      <c r="E13" s="70"/>
      <c r="F13" s="70"/>
      <c r="G13" s="70"/>
      <c r="H13" s="70"/>
      <c r="I13" s="70"/>
      <c r="J13" s="70"/>
      <c r="K13" s="70"/>
      <c r="L13" s="70"/>
      <c r="M13" s="70"/>
      <c r="N13" s="70"/>
      <c r="O13" s="70"/>
      <c r="P13" s="70"/>
      <c r="Q13" s="70"/>
      <c r="R13" s="70"/>
      <c r="S13" s="70"/>
      <c r="T13" s="71"/>
      <c r="U13" s="64"/>
      <c r="V13" s="64"/>
    </row>
    <row r="14" spans="1:22" s="65" customFormat="1" x14ac:dyDescent="0.25">
      <c r="A14" s="66" t="s">
        <v>161</v>
      </c>
      <c r="B14" s="67" t="s">
        <v>156</v>
      </c>
      <c r="C14" s="72">
        <v>44835</v>
      </c>
      <c r="D14" s="72">
        <v>44866</v>
      </c>
      <c r="E14" s="72">
        <v>44896</v>
      </c>
      <c r="F14" s="72">
        <v>44927</v>
      </c>
      <c r="G14" s="72">
        <v>44958</v>
      </c>
      <c r="H14" s="72">
        <v>44986</v>
      </c>
      <c r="I14" s="72">
        <v>45017</v>
      </c>
      <c r="J14" s="72">
        <v>45047</v>
      </c>
      <c r="K14" s="72">
        <v>45078</v>
      </c>
      <c r="L14" s="72">
        <v>45108</v>
      </c>
      <c r="M14" s="72">
        <v>45139</v>
      </c>
      <c r="N14" s="72">
        <v>45170</v>
      </c>
      <c r="O14" s="72">
        <v>45200</v>
      </c>
      <c r="P14" s="72">
        <v>45231</v>
      </c>
      <c r="Q14" s="72">
        <v>45261</v>
      </c>
      <c r="R14" s="72">
        <v>45292</v>
      </c>
      <c r="S14" s="72">
        <v>45323</v>
      </c>
      <c r="T14" s="73">
        <v>45352</v>
      </c>
      <c r="U14" s="64"/>
      <c r="V14" s="64"/>
    </row>
    <row r="15" spans="1:22" s="65" customFormat="1" x14ac:dyDescent="0.25">
      <c r="A15" s="66" t="s">
        <v>157</v>
      </c>
      <c r="B15" s="67">
        <v>12</v>
      </c>
      <c r="C15" s="67">
        <v>9</v>
      </c>
      <c r="D15" s="67">
        <v>9</v>
      </c>
      <c r="E15" s="67">
        <v>9</v>
      </c>
      <c r="F15" s="67">
        <v>9</v>
      </c>
      <c r="G15" s="67">
        <v>9</v>
      </c>
      <c r="H15" s="67">
        <v>9</v>
      </c>
      <c r="I15" s="67">
        <v>8</v>
      </c>
      <c r="J15" s="67">
        <v>8</v>
      </c>
      <c r="K15" s="67">
        <v>8</v>
      </c>
      <c r="L15" s="67">
        <v>8</v>
      </c>
      <c r="M15" s="67">
        <v>8</v>
      </c>
      <c r="N15" s="67">
        <v>8</v>
      </c>
      <c r="O15" s="67"/>
      <c r="P15" s="67"/>
      <c r="Q15" s="67"/>
      <c r="R15" s="67"/>
      <c r="S15" s="67"/>
      <c r="T15" s="68"/>
      <c r="U15" s="64"/>
      <c r="V15" s="64"/>
    </row>
    <row r="16" spans="1:22" s="65" customFormat="1" x14ac:dyDescent="0.25">
      <c r="A16" s="66" t="s">
        <v>158</v>
      </c>
      <c r="B16" s="67">
        <v>4</v>
      </c>
      <c r="C16" s="67">
        <v>4</v>
      </c>
      <c r="D16" s="67">
        <v>4</v>
      </c>
      <c r="E16" s="67">
        <v>4</v>
      </c>
      <c r="F16" s="67">
        <v>4</v>
      </c>
      <c r="G16" s="67">
        <v>4</v>
      </c>
      <c r="H16" s="67">
        <v>4</v>
      </c>
      <c r="I16" s="67">
        <v>4</v>
      </c>
      <c r="J16" s="67">
        <v>4</v>
      </c>
      <c r="K16" s="67">
        <v>4</v>
      </c>
      <c r="L16" s="67">
        <v>4</v>
      </c>
      <c r="M16" s="67">
        <v>4</v>
      </c>
      <c r="N16" s="67">
        <v>4</v>
      </c>
      <c r="O16" s="67">
        <v>4</v>
      </c>
      <c r="P16" s="67">
        <v>4</v>
      </c>
      <c r="Q16" s="67">
        <v>4</v>
      </c>
      <c r="R16" s="67">
        <v>4</v>
      </c>
      <c r="S16" s="67">
        <v>4</v>
      </c>
      <c r="T16" s="68">
        <v>4</v>
      </c>
      <c r="U16" s="64"/>
      <c r="V16" s="64"/>
    </row>
    <row r="17" spans="1:22" s="65" customFormat="1" x14ac:dyDescent="0.25">
      <c r="A17" s="69"/>
      <c r="B17" s="70"/>
      <c r="C17" s="70"/>
      <c r="D17" s="70"/>
      <c r="E17" s="70"/>
      <c r="F17" s="70"/>
      <c r="G17" s="70"/>
      <c r="H17" s="70"/>
      <c r="I17" s="70"/>
      <c r="J17" s="70"/>
      <c r="K17" s="70"/>
      <c r="L17" s="70"/>
      <c r="M17" s="70"/>
      <c r="N17" s="70"/>
      <c r="O17" s="70"/>
      <c r="P17" s="70"/>
      <c r="Q17" s="70"/>
      <c r="R17" s="70"/>
      <c r="S17" s="70"/>
      <c r="T17" s="71"/>
      <c r="U17" s="64"/>
      <c r="V17" s="64"/>
    </row>
    <row r="18" spans="1:22" s="65" customFormat="1" x14ac:dyDescent="0.25">
      <c r="A18" s="66" t="s">
        <v>162</v>
      </c>
      <c r="B18" s="67" t="s">
        <v>156</v>
      </c>
      <c r="C18" s="72">
        <v>44835</v>
      </c>
      <c r="D18" s="72">
        <v>44866</v>
      </c>
      <c r="E18" s="72">
        <v>44896</v>
      </c>
      <c r="F18" s="72">
        <v>44927</v>
      </c>
      <c r="G18" s="72">
        <v>44958</v>
      </c>
      <c r="H18" s="72">
        <v>44986</v>
      </c>
      <c r="I18" s="72">
        <v>45017</v>
      </c>
      <c r="J18" s="72">
        <v>45047</v>
      </c>
      <c r="K18" s="72">
        <v>45078</v>
      </c>
      <c r="L18" s="72">
        <v>45108</v>
      </c>
      <c r="M18" s="72">
        <v>45139</v>
      </c>
      <c r="N18" s="72">
        <v>45170</v>
      </c>
      <c r="O18" s="72">
        <v>45200</v>
      </c>
      <c r="P18" s="72">
        <v>45231</v>
      </c>
      <c r="Q18" s="72">
        <v>45261</v>
      </c>
      <c r="R18" s="72">
        <v>45292</v>
      </c>
      <c r="S18" s="72">
        <v>45323</v>
      </c>
      <c r="T18" s="73">
        <v>45352</v>
      </c>
      <c r="U18" s="64"/>
      <c r="V18" s="64"/>
    </row>
    <row r="19" spans="1:22" s="65" customFormat="1" x14ac:dyDescent="0.25">
      <c r="A19" s="66" t="s">
        <v>157</v>
      </c>
      <c r="B19" s="67">
        <v>16</v>
      </c>
      <c r="C19" s="67">
        <v>12</v>
      </c>
      <c r="D19" s="67">
        <v>12</v>
      </c>
      <c r="E19" s="67">
        <v>9</v>
      </c>
      <c r="F19" s="67">
        <v>12</v>
      </c>
      <c r="G19" s="67">
        <v>8</v>
      </c>
      <c r="H19" s="67">
        <v>8</v>
      </c>
      <c r="I19" s="67">
        <v>8</v>
      </c>
      <c r="J19" s="67">
        <v>8</v>
      </c>
      <c r="K19" s="67">
        <v>8</v>
      </c>
      <c r="L19" s="67">
        <v>4</v>
      </c>
      <c r="M19" s="67">
        <v>8</v>
      </c>
      <c r="N19" s="67">
        <v>8</v>
      </c>
      <c r="O19" s="67"/>
      <c r="P19" s="67"/>
      <c r="Q19" s="67"/>
      <c r="R19" s="67"/>
      <c r="S19" s="67"/>
      <c r="T19" s="68"/>
      <c r="U19" s="64"/>
      <c r="V19" s="64"/>
    </row>
    <row r="20" spans="1:22" s="65" customFormat="1" ht="15.75" thickBot="1" x14ac:dyDescent="0.3">
      <c r="A20" s="74" t="s">
        <v>158</v>
      </c>
      <c r="B20" s="75">
        <v>4</v>
      </c>
      <c r="C20" s="75">
        <v>4</v>
      </c>
      <c r="D20" s="75">
        <v>4</v>
      </c>
      <c r="E20" s="75">
        <v>4</v>
      </c>
      <c r="F20" s="75">
        <v>4</v>
      </c>
      <c r="G20" s="75">
        <v>4</v>
      </c>
      <c r="H20" s="75">
        <v>4</v>
      </c>
      <c r="I20" s="75">
        <v>4</v>
      </c>
      <c r="J20" s="75">
        <v>4</v>
      </c>
      <c r="K20" s="75">
        <v>4</v>
      </c>
      <c r="L20" s="75">
        <v>4</v>
      </c>
      <c r="M20" s="75">
        <v>4</v>
      </c>
      <c r="N20" s="75">
        <v>4</v>
      </c>
      <c r="O20" s="75">
        <v>4</v>
      </c>
      <c r="P20" s="75">
        <v>4</v>
      </c>
      <c r="Q20" s="75">
        <v>4</v>
      </c>
      <c r="R20" s="75">
        <v>4</v>
      </c>
      <c r="S20" s="75">
        <v>4</v>
      </c>
      <c r="T20" s="76">
        <v>4</v>
      </c>
      <c r="U20" s="64"/>
      <c r="V20" s="64"/>
    </row>
    <row r="21" spans="1:22" ht="15.75" thickBot="1" x14ac:dyDescent="0.3"/>
    <row r="22" spans="1:22" s="65" customFormat="1" x14ac:dyDescent="0.25">
      <c r="A22" s="135" t="s">
        <v>191</v>
      </c>
      <c r="B22" s="136" t="s">
        <v>156</v>
      </c>
      <c r="C22" s="137">
        <v>44835</v>
      </c>
      <c r="D22" s="137">
        <v>44866</v>
      </c>
      <c r="E22" s="137">
        <v>44896</v>
      </c>
      <c r="F22" s="137">
        <v>44927</v>
      </c>
      <c r="G22" s="137">
        <v>44958</v>
      </c>
      <c r="H22" s="137">
        <v>44986</v>
      </c>
      <c r="I22" s="137">
        <v>45017</v>
      </c>
      <c r="J22" s="137">
        <v>45047</v>
      </c>
      <c r="K22" s="137">
        <v>45078</v>
      </c>
      <c r="L22" s="137">
        <v>45108</v>
      </c>
      <c r="M22" s="137">
        <v>45139</v>
      </c>
      <c r="N22" s="137">
        <v>45170</v>
      </c>
      <c r="O22" s="137">
        <v>45200</v>
      </c>
      <c r="P22" s="137">
        <v>45231</v>
      </c>
      <c r="Q22" s="137">
        <v>45261</v>
      </c>
      <c r="R22" s="137">
        <v>45292</v>
      </c>
      <c r="S22" s="137">
        <v>45323</v>
      </c>
      <c r="T22" s="138">
        <v>45352</v>
      </c>
    </row>
    <row r="23" spans="1:22" s="65" customFormat="1" x14ac:dyDescent="0.25">
      <c r="A23" s="139" t="s">
        <v>157</v>
      </c>
      <c r="B23" s="140">
        <v>25</v>
      </c>
      <c r="C23" s="140">
        <v>20</v>
      </c>
      <c r="D23" s="140">
        <v>20</v>
      </c>
      <c r="E23" s="140">
        <v>20</v>
      </c>
      <c r="F23" s="140">
        <v>20</v>
      </c>
      <c r="G23" s="140">
        <v>20</v>
      </c>
      <c r="H23" s="140">
        <v>20</v>
      </c>
      <c r="I23" s="140">
        <v>20</v>
      </c>
      <c r="J23" s="140">
        <v>20</v>
      </c>
      <c r="K23" s="140">
        <v>20</v>
      </c>
      <c r="L23" s="140">
        <v>20</v>
      </c>
      <c r="M23" s="140">
        <v>20</v>
      </c>
      <c r="N23" s="140"/>
      <c r="O23" s="140"/>
      <c r="P23" s="140"/>
      <c r="Q23" s="140"/>
      <c r="R23" s="140"/>
      <c r="S23" s="140"/>
      <c r="T23" s="141"/>
    </row>
    <row r="24" spans="1:22" s="65" customFormat="1" ht="15.75" thickBot="1" x14ac:dyDescent="0.3">
      <c r="A24" s="142" t="s">
        <v>158</v>
      </c>
      <c r="B24" s="143">
        <v>10</v>
      </c>
      <c r="C24" s="143">
        <v>10</v>
      </c>
      <c r="D24" s="143">
        <v>10</v>
      </c>
      <c r="E24" s="143">
        <v>10</v>
      </c>
      <c r="F24" s="143">
        <v>10</v>
      </c>
      <c r="G24" s="143">
        <v>10</v>
      </c>
      <c r="H24" s="143">
        <v>10</v>
      </c>
      <c r="I24" s="143">
        <v>10</v>
      </c>
      <c r="J24" s="143">
        <v>10</v>
      </c>
      <c r="K24" s="143">
        <v>10</v>
      </c>
      <c r="L24" s="143">
        <v>10</v>
      </c>
      <c r="M24" s="143">
        <v>10</v>
      </c>
      <c r="N24" s="143">
        <v>10</v>
      </c>
      <c r="O24" s="143">
        <v>10</v>
      </c>
      <c r="P24" s="143">
        <v>10</v>
      </c>
      <c r="Q24" s="143">
        <v>10</v>
      </c>
      <c r="R24" s="143">
        <v>10</v>
      </c>
      <c r="S24" s="143">
        <v>10</v>
      </c>
      <c r="T24" s="144">
        <v>10</v>
      </c>
    </row>
    <row r="25" spans="1:22" ht="15.75" thickBot="1" x14ac:dyDescent="0.3"/>
    <row r="26" spans="1:22" s="65" customFormat="1" x14ac:dyDescent="0.25">
      <c r="A26" s="145" t="s">
        <v>192</v>
      </c>
      <c r="B26" s="146" t="s">
        <v>156</v>
      </c>
      <c r="C26" s="147">
        <v>44835</v>
      </c>
      <c r="D26" s="147">
        <v>44866</v>
      </c>
      <c r="E26" s="147">
        <v>44896</v>
      </c>
      <c r="F26" s="147">
        <v>44927</v>
      </c>
      <c r="G26" s="147">
        <v>44958</v>
      </c>
      <c r="H26" s="147">
        <v>44986</v>
      </c>
      <c r="I26" s="147">
        <v>45017</v>
      </c>
      <c r="J26" s="147">
        <v>45047</v>
      </c>
      <c r="K26" s="147">
        <v>45078</v>
      </c>
      <c r="L26" s="147">
        <v>45108</v>
      </c>
      <c r="M26" s="147">
        <v>45139</v>
      </c>
      <c r="N26" s="147">
        <v>45170</v>
      </c>
      <c r="O26" s="147">
        <v>45200</v>
      </c>
      <c r="P26" s="147">
        <v>45231</v>
      </c>
      <c r="Q26" s="147">
        <v>45261</v>
      </c>
      <c r="R26" s="147">
        <v>45292</v>
      </c>
      <c r="S26" s="147">
        <v>45323</v>
      </c>
      <c r="T26" s="148">
        <v>45352</v>
      </c>
    </row>
    <row r="27" spans="1:22" s="65" customFormat="1" x14ac:dyDescent="0.25">
      <c r="A27" s="149" t="s">
        <v>157</v>
      </c>
      <c r="B27" s="150">
        <v>16</v>
      </c>
      <c r="C27" s="150">
        <v>16</v>
      </c>
      <c r="D27" s="150">
        <v>16</v>
      </c>
      <c r="E27" s="150">
        <v>16</v>
      </c>
      <c r="F27" s="150">
        <v>16</v>
      </c>
      <c r="G27" s="150">
        <v>16</v>
      </c>
      <c r="H27" s="150">
        <v>12</v>
      </c>
      <c r="I27" s="150">
        <v>12</v>
      </c>
      <c r="J27" s="150">
        <v>12</v>
      </c>
      <c r="K27" s="150">
        <v>12</v>
      </c>
      <c r="L27" s="150">
        <v>12</v>
      </c>
      <c r="M27" s="150">
        <v>12</v>
      </c>
      <c r="N27" s="150">
        <v>12</v>
      </c>
      <c r="O27" s="150"/>
      <c r="P27" s="150"/>
      <c r="Q27" s="150"/>
      <c r="R27" s="150"/>
      <c r="S27" s="150"/>
      <c r="T27" s="151"/>
    </row>
    <row r="28" spans="1:22" s="65" customFormat="1" x14ac:dyDescent="0.25">
      <c r="A28" s="149" t="s">
        <v>158</v>
      </c>
      <c r="B28" s="150">
        <v>8</v>
      </c>
      <c r="C28" s="150">
        <v>8</v>
      </c>
      <c r="D28" s="150">
        <v>8</v>
      </c>
      <c r="E28" s="150">
        <v>8</v>
      </c>
      <c r="F28" s="150">
        <v>8</v>
      </c>
      <c r="G28" s="150">
        <v>8</v>
      </c>
      <c r="H28" s="150">
        <v>8</v>
      </c>
      <c r="I28" s="150">
        <v>8</v>
      </c>
      <c r="J28" s="150">
        <v>8</v>
      </c>
      <c r="K28" s="150">
        <v>8</v>
      </c>
      <c r="L28" s="150">
        <v>8</v>
      </c>
      <c r="M28" s="150">
        <v>8</v>
      </c>
      <c r="N28" s="150">
        <v>8</v>
      </c>
      <c r="O28" s="150">
        <v>8</v>
      </c>
      <c r="P28" s="150">
        <v>8</v>
      </c>
      <c r="Q28" s="150">
        <v>8</v>
      </c>
      <c r="R28" s="150">
        <v>8</v>
      </c>
      <c r="S28" s="150">
        <v>8</v>
      </c>
      <c r="T28" s="151">
        <v>8</v>
      </c>
    </row>
    <row r="29" spans="1:22" s="65" customFormat="1" x14ac:dyDescent="0.25">
      <c r="A29" s="69"/>
      <c r="B29" s="70"/>
      <c r="C29" s="70"/>
      <c r="D29" s="70"/>
      <c r="E29" s="70"/>
      <c r="F29" s="70"/>
      <c r="G29" s="70"/>
      <c r="H29" s="70"/>
      <c r="I29" s="70"/>
      <c r="J29" s="70"/>
      <c r="K29" s="70"/>
      <c r="L29" s="70"/>
      <c r="M29" s="70"/>
      <c r="N29" s="70"/>
      <c r="O29" s="70"/>
      <c r="P29" s="70"/>
      <c r="Q29" s="70"/>
      <c r="R29" s="70"/>
      <c r="S29" s="70"/>
      <c r="T29" s="71"/>
    </row>
    <row r="30" spans="1:22" s="65" customFormat="1" x14ac:dyDescent="0.25">
      <c r="A30" s="149" t="s">
        <v>193</v>
      </c>
      <c r="B30" s="150" t="s">
        <v>156</v>
      </c>
      <c r="C30" s="152">
        <v>44835</v>
      </c>
      <c r="D30" s="152">
        <v>44866</v>
      </c>
      <c r="E30" s="152">
        <v>44896</v>
      </c>
      <c r="F30" s="152">
        <v>44927</v>
      </c>
      <c r="G30" s="152">
        <v>44958</v>
      </c>
      <c r="H30" s="152">
        <v>44986</v>
      </c>
      <c r="I30" s="152">
        <v>45017</v>
      </c>
      <c r="J30" s="152">
        <v>45047</v>
      </c>
      <c r="K30" s="152">
        <v>45078</v>
      </c>
      <c r="L30" s="152">
        <v>45108</v>
      </c>
      <c r="M30" s="152">
        <v>45139</v>
      </c>
      <c r="N30" s="152">
        <v>45170</v>
      </c>
      <c r="O30" s="152">
        <v>45200</v>
      </c>
      <c r="P30" s="152">
        <v>45231</v>
      </c>
      <c r="Q30" s="152">
        <v>45261</v>
      </c>
      <c r="R30" s="152">
        <v>45292</v>
      </c>
      <c r="S30" s="152">
        <v>45323</v>
      </c>
      <c r="T30" s="153">
        <v>45352</v>
      </c>
    </row>
    <row r="31" spans="1:22" s="65" customFormat="1" x14ac:dyDescent="0.25">
      <c r="A31" s="149" t="s">
        <v>157</v>
      </c>
      <c r="B31" s="150">
        <v>12</v>
      </c>
      <c r="C31" s="150">
        <v>12</v>
      </c>
      <c r="D31" s="150">
        <v>12</v>
      </c>
      <c r="E31" s="150">
        <v>12</v>
      </c>
      <c r="F31" s="150">
        <v>12</v>
      </c>
      <c r="G31" s="150">
        <v>12</v>
      </c>
      <c r="H31" s="150">
        <v>12</v>
      </c>
      <c r="I31" s="150">
        <v>12</v>
      </c>
      <c r="J31" s="150">
        <v>12</v>
      </c>
      <c r="K31" s="150">
        <v>12</v>
      </c>
      <c r="L31" s="150">
        <v>12</v>
      </c>
      <c r="M31" s="150">
        <v>12</v>
      </c>
      <c r="N31" s="150">
        <v>12</v>
      </c>
      <c r="O31" s="150"/>
      <c r="P31" s="150"/>
      <c r="Q31" s="150"/>
      <c r="R31" s="150"/>
      <c r="S31" s="150"/>
      <c r="T31" s="151"/>
    </row>
    <row r="32" spans="1:22" s="65" customFormat="1" x14ac:dyDescent="0.25">
      <c r="A32" s="149" t="s">
        <v>158</v>
      </c>
      <c r="B32" s="150">
        <v>6</v>
      </c>
      <c r="C32" s="150">
        <v>6</v>
      </c>
      <c r="D32" s="150">
        <v>6</v>
      </c>
      <c r="E32" s="150">
        <v>6</v>
      </c>
      <c r="F32" s="150">
        <v>6</v>
      </c>
      <c r="G32" s="150">
        <v>6</v>
      </c>
      <c r="H32" s="150">
        <v>6</v>
      </c>
      <c r="I32" s="150">
        <v>6</v>
      </c>
      <c r="J32" s="150">
        <v>6</v>
      </c>
      <c r="K32" s="150">
        <v>6</v>
      </c>
      <c r="L32" s="150">
        <v>6</v>
      </c>
      <c r="M32" s="150">
        <v>6</v>
      </c>
      <c r="N32" s="150">
        <v>6</v>
      </c>
      <c r="O32" s="150">
        <v>6</v>
      </c>
      <c r="P32" s="150">
        <v>6</v>
      </c>
      <c r="Q32" s="150">
        <v>6</v>
      </c>
      <c r="R32" s="150">
        <v>6</v>
      </c>
      <c r="S32" s="150">
        <v>6</v>
      </c>
      <c r="T32" s="151">
        <v>6</v>
      </c>
    </row>
    <row r="33" spans="1:21" s="65" customFormat="1" x14ac:dyDescent="0.25">
      <c r="A33" s="69"/>
      <c r="B33" s="70"/>
      <c r="C33" s="70"/>
      <c r="D33" s="70"/>
      <c r="E33" s="70"/>
      <c r="F33" s="70"/>
      <c r="G33" s="70"/>
      <c r="H33" s="70"/>
      <c r="I33" s="70"/>
      <c r="J33" s="70"/>
      <c r="K33" s="70"/>
      <c r="L33" s="70"/>
      <c r="M33" s="70"/>
      <c r="N33" s="70"/>
      <c r="O33" s="70"/>
      <c r="P33" s="70"/>
      <c r="Q33" s="70"/>
      <c r="R33" s="70"/>
      <c r="S33" s="70"/>
      <c r="T33" s="71"/>
    </row>
    <row r="34" spans="1:21" s="65" customFormat="1" x14ac:dyDescent="0.25">
      <c r="A34" s="149" t="s">
        <v>194</v>
      </c>
      <c r="B34" s="150" t="s">
        <v>156</v>
      </c>
      <c r="C34" s="152">
        <v>44835</v>
      </c>
      <c r="D34" s="152">
        <v>44866</v>
      </c>
      <c r="E34" s="152">
        <v>44896</v>
      </c>
      <c r="F34" s="152">
        <v>44927</v>
      </c>
      <c r="G34" s="152">
        <v>44958</v>
      </c>
      <c r="H34" s="152">
        <v>44986</v>
      </c>
      <c r="I34" s="152">
        <v>45017</v>
      </c>
      <c r="J34" s="152">
        <v>45047</v>
      </c>
      <c r="K34" s="152">
        <v>45078</v>
      </c>
      <c r="L34" s="152">
        <v>45108</v>
      </c>
      <c r="M34" s="152">
        <v>45139</v>
      </c>
      <c r="N34" s="152">
        <v>45170</v>
      </c>
      <c r="O34" s="152">
        <v>45200</v>
      </c>
      <c r="P34" s="152">
        <v>45231</v>
      </c>
      <c r="Q34" s="152">
        <v>45261</v>
      </c>
      <c r="R34" s="152">
        <v>45292</v>
      </c>
      <c r="S34" s="152">
        <v>45323</v>
      </c>
      <c r="T34" s="153">
        <v>45352</v>
      </c>
    </row>
    <row r="35" spans="1:21" s="65" customFormat="1" x14ac:dyDescent="0.25">
      <c r="A35" s="149" t="s">
        <v>157</v>
      </c>
      <c r="B35" s="150">
        <v>12</v>
      </c>
      <c r="C35" s="150">
        <v>6</v>
      </c>
      <c r="D35" s="150">
        <v>6</v>
      </c>
      <c r="E35" s="150">
        <v>6</v>
      </c>
      <c r="F35" s="150">
        <v>6</v>
      </c>
      <c r="G35" s="150">
        <v>6</v>
      </c>
      <c r="H35" s="150">
        <v>6</v>
      </c>
      <c r="I35" s="150">
        <v>6</v>
      </c>
      <c r="J35" s="150">
        <v>6</v>
      </c>
      <c r="K35" s="150">
        <v>6</v>
      </c>
      <c r="L35" s="150">
        <v>6</v>
      </c>
      <c r="M35" s="150">
        <v>6</v>
      </c>
      <c r="N35" s="150">
        <v>6</v>
      </c>
      <c r="O35" s="150"/>
      <c r="P35" s="150"/>
      <c r="Q35" s="150"/>
      <c r="R35" s="150"/>
      <c r="S35" s="150"/>
      <c r="T35" s="151"/>
    </row>
    <row r="36" spans="1:21" s="65" customFormat="1" ht="15.75" thickBot="1" x14ac:dyDescent="0.3">
      <c r="A36" s="154" t="s">
        <v>195</v>
      </c>
      <c r="B36" s="155">
        <v>6</v>
      </c>
      <c r="C36" s="155">
        <v>6</v>
      </c>
      <c r="D36" s="155">
        <v>6</v>
      </c>
      <c r="E36" s="155">
        <v>6</v>
      </c>
      <c r="F36" s="155">
        <v>6</v>
      </c>
      <c r="G36" s="155">
        <v>6</v>
      </c>
      <c r="H36" s="155">
        <v>6</v>
      </c>
      <c r="I36" s="155">
        <v>6</v>
      </c>
      <c r="J36" s="155">
        <v>6</v>
      </c>
      <c r="K36" s="155">
        <v>6</v>
      </c>
      <c r="L36" s="155">
        <v>6</v>
      </c>
      <c r="M36" s="155">
        <v>6</v>
      </c>
      <c r="N36" s="155">
        <v>6</v>
      </c>
      <c r="O36" s="155">
        <v>6</v>
      </c>
      <c r="P36" s="155">
        <v>6</v>
      </c>
      <c r="Q36" s="155">
        <v>6</v>
      </c>
      <c r="R36" s="155">
        <v>6</v>
      </c>
      <c r="S36" s="155">
        <v>6</v>
      </c>
      <c r="T36" s="156">
        <v>6</v>
      </c>
    </row>
    <row r="37" spans="1:21" ht="15.75" thickBot="1" x14ac:dyDescent="0.3"/>
    <row r="38" spans="1:21" s="65" customFormat="1" x14ac:dyDescent="0.25">
      <c r="A38" s="232" t="s">
        <v>397</v>
      </c>
      <c r="B38" s="233" t="s">
        <v>156</v>
      </c>
      <c r="C38" s="234">
        <v>44835</v>
      </c>
      <c r="D38" s="234">
        <v>44866</v>
      </c>
      <c r="E38" s="234">
        <v>44896</v>
      </c>
      <c r="F38" s="234">
        <v>44927</v>
      </c>
      <c r="G38" s="234">
        <v>44958</v>
      </c>
      <c r="H38" s="234">
        <v>44986</v>
      </c>
      <c r="I38" s="234">
        <v>45017</v>
      </c>
      <c r="J38" s="234">
        <v>45047</v>
      </c>
      <c r="K38" s="234">
        <v>45078</v>
      </c>
      <c r="L38" s="234">
        <v>45108</v>
      </c>
      <c r="M38" s="234">
        <v>45139</v>
      </c>
      <c r="N38" s="234">
        <v>45170</v>
      </c>
      <c r="O38" s="234">
        <v>45200</v>
      </c>
      <c r="P38" s="234">
        <v>45231</v>
      </c>
      <c r="Q38" s="234">
        <v>45261</v>
      </c>
      <c r="R38" s="234">
        <v>45292</v>
      </c>
      <c r="S38" s="234">
        <v>45323</v>
      </c>
      <c r="T38" s="235">
        <v>45352</v>
      </c>
      <c r="U38" s="64"/>
    </row>
    <row r="39" spans="1:21" s="65" customFormat="1" x14ac:dyDescent="0.25">
      <c r="A39" s="236" t="s">
        <v>157</v>
      </c>
      <c r="B39" s="237">
        <v>9</v>
      </c>
      <c r="C39" s="237">
        <v>9</v>
      </c>
      <c r="D39" s="237">
        <v>9</v>
      </c>
      <c r="E39" s="237">
        <v>9</v>
      </c>
      <c r="F39" s="237">
        <v>9</v>
      </c>
      <c r="G39" s="237">
        <v>9</v>
      </c>
      <c r="H39" s="237">
        <v>9</v>
      </c>
      <c r="I39" s="237">
        <v>9</v>
      </c>
      <c r="J39" s="237">
        <v>9</v>
      </c>
      <c r="K39" s="237">
        <v>9</v>
      </c>
      <c r="L39" s="237">
        <v>6</v>
      </c>
      <c r="M39" s="237">
        <v>6</v>
      </c>
      <c r="N39" s="237">
        <v>6</v>
      </c>
      <c r="O39" s="237"/>
      <c r="P39" s="237"/>
      <c r="Q39" s="237"/>
      <c r="R39" s="237"/>
      <c r="S39" s="237"/>
      <c r="T39" s="238"/>
      <c r="U39" s="64"/>
    </row>
    <row r="40" spans="1:21" s="65" customFormat="1" x14ac:dyDescent="0.25">
      <c r="A40" s="236" t="s">
        <v>158</v>
      </c>
      <c r="B40" s="237">
        <v>6</v>
      </c>
      <c r="C40" s="237">
        <v>6</v>
      </c>
      <c r="D40" s="237">
        <v>6</v>
      </c>
      <c r="E40" s="237">
        <v>6</v>
      </c>
      <c r="F40" s="237">
        <v>6</v>
      </c>
      <c r="G40" s="237">
        <v>6</v>
      </c>
      <c r="H40" s="237">
        <v>6</v>
      </c>
      <c r="I40" s="237">
        <v>6</v>
      </c>
      <c r="J40" s="237">
        <v>6</v>
      </c>
      <c r="K40" s="237">
        <v>6</v>
      </c>
      <c r="L40" s="237">
        <v>6</v>
      </c>
      <c r="M40" s="237">
        <v>6</v>
      </c>
      <c r="N40" s="237">
        <v>6</v>
      </c>
      <c r="O40" s="237">
        <v>6</v>
      </c>
      <c r="P40" s="237">
        <v>6</v>
      </c>
      <c r="Q40" s="237">
        <v>6</v>
      </c>
      <c r="R40" s="237">
        <v>6</v>
      </c>
      <c r="S40" s="237">
        <v>6</v>
      </c>
      <c r="T40" s="238">
        <v>6</v>
      </c>
      <c r="U40" s="64"/>
    </row>
    <row r="41" spans="1:21" s="65" customFormat="1" x14ac:dyDescent="0.25">
      <c r="A41" s="69"/>
      <c r="B41" s="70"/>
      <c r="C41" s="70"/>
      <c r="D41" s="70"/>
      <c r="E41" s="70"/>
      <c r="F41" s="70"/>
      <c r="G41" s="70"/>
      <c r="H41" s="70"/>
      <c r="I41" s="70"/>
      <c r="J41" s="70"/>
      <c r="K41" s="70"/>
      <c r="L41" s="70"/>
      <c r="M41" s="70"/>
      <c r="N41" s="70"/>
      <c r="O41" s="70"/>
      <c r="P41" s="70"/>
      <c r="Q41" s="70"/>
      <c r="R41" s="70"/>
      <c r="S41" s="70"/>
      <c r="T41" s="71"/>
      <c r="U41" s="64"/>
    </row>
    <row r="42" spans="1:21" s="65" customFormat="1" x14ac:dyDescent="0.25">
      <c r="A42" s="236" t="s">
        <v>398</v>
      </c>
      <c r="B42" s="237" t="s">
        <v>156</v>
      </c>
      <c r="C42" s="239">
        <v>44835</v>
      </c>
      <c r="D42" s="239">
        <v>44866</v>
      </c>
      <c r="E42" s="239">
        <v>44896</v>
      </c>
      <c r="F42" s="239">
        <v>44927</v>
      </c>
      <c r="G42" s="239">
        <v>44958</v>
      </c>
      <c r="H42" s="239">
        <v>44986</v>
      </c>
      <c r="I42" s="239">
        <v>45017</v>
      </c>
      <c r="J42" s="239">
        <v>45047</v>
      </c>
      <c r="K42" s="239">
        <v>45078</v>
      </c>
      <c r="L42" s="239">
        <v>45108</v>
      </c>
      <c r="M42" s="239">
        <v>45139</v>
      </c>
      <c r="N42" s="239">
        <v>45170</v>
      </c>
      <c r="O42" s="239">
        <v>45200</v>
      </c>
      <c r="P42" s="239">
        <v>45231</v>
      </c>
      <c r="Q42" s="239">
        <v>45261</v>
      </c>
      <c r="R42" s="239">
        <v>45292</v>
      </c>
      <c r="S42" s="239">
        <v>45323</v>
      </c>
      <c r="T42" s="240">
        <v>45352</v>
      </c>
      <c r="U42" s="64"/>
    </row>
    <row r="43" spans="1:21" s="65" customFormat="1" x14ac:dyDescent="0.25">
      <c r="A43" s="236" t="s">
        <v>157</v>
      </c>
      <c r="B43" s="237">
        <v>12</v>
      </c>
      <c r="C43" s="237">
        <v>12</v>
      </c>
      <c r="D43" s="237">
        <v>12</v>
      </c>
      <c r="E43" s="237">
        <v>12</v>
      </c>
      <c r="F43" s="237">
        <v>12</v>
      </c>
      <c r="G43" s="237">
        <v>12</v>
      </c>
      <c r="H43" s="237">
        <v>12</v>
      </c>
      <c r="I43" s="237">
        <v>12</v>
      </c>
      <c r="J43" s="237">
        <v>12</v>
      </c>
      <c r="K43" s="237">
        <v>12</v>
      </c>
      <c r="L43" s="237">
        <v>8</v>
      </c>
      <c r="M43" s="237">
        <v>8</v>
      </c>
      <c r="N43" s="237">
        <v>8</v>
      </c>
      <c r="O43" s="237"/>
      <c r="P43" s="237"/>
      <c r="Q43" s="237"/>
      <c r="R43" s="237"/>
      <c r="S43" s="237"/>
      <c r="T43" s="238"/>
      <c r="U43" s="64"/>
    </row>
    <row r="44" spans="1:21" s="65" customFormat="1" x14ac:dyDescent="0.25">
      <c r="A44" s="236" t="s">
        <v>158</v>
      </c>
      <c r="B44" s="237">
        <v>8</v>
      </c>
      <c r="C44" s="237">
        <v>8</v>
      </c>
      <c r="D44" s="237">
        <v>8</v>
      </c>
      <c r="E44" s="237">
        <v>8</v>
      </c>
      <c r="F44" s="237">
        <v>8</v>
      </c>
      <c r="G44" s="237">
        <v>8</v>
      </c>
      <c r="H44" s="237">
        <v>8</v>
      </c>
      <c r="I44" s="237">
        <v>8</v>
      </c>
      <c r="J44" s="237">
        <v>8</v>
      </c>
      <c r="K44" s="237">
        <v>8</v>
      </c>
      <c r="L44" s="237">
        <v>8</v>
      </c>
      <c r="M44" s="237">
        <v>8</v>
      </c>
      <c r="N44" s="237">
        <v>8</v>
      </c>
      <c r="O44" s="237">
        <v>8</v>
      </c>
      <c r="P44" s="237">
        <v>8</v>
      </c>
      <c r="Q44" s="237">
        <v>8</v>
      </c>
      <c r="R44" s="237">
        <v>8</v>
      </c>
      <c r="S44" s="237">
        <v>8</v>
      </c>
      <c r="T44" s="238">
        <v>8</v>
      </c>
      <c r="U44" s="64"/>
    </row>
    <row r="45" spans="1:21" s="65" customFormat="1" x14ac:dyDescent="0.25">
      <c r="A45" s="69"/>
      <c r="B45" s="70"/>
      <c r="C45" s="70"/>
      <c r="D45" s="70"/>
      <c r="E45" s="70"/>
      <c r="F45" s="70"/>
      <c r="G45" s="70"/>
      <c r="H45" s="70"/>
      <c r="I45" s="70"/>
      <c r="J45" s="70"/>
      <c r="K45" s="70"/>
      <c r="L45" s="70"/>
      <c r="M45" s="70"/>
      <c r="N45" s="70"/>
      <c r="O45" s="70"/>
      <c r="P45" s="70"/>
      <c r="Q45" s="70"/>
      <c r="R45" s="70"/>
      <c r="S45" s="70"/>
      <c r="T45" s="71"/>
      <c r="U45" s="64"/>
    </row>
    <row r="46" spans="1:21" s="65" customFormat="1" x14ac:dyDescent="0.25">
      <c r="A46" s="236" t="s">
        <v>399</v>
      </c>
      <c r="B46" s="237" t="s">
        <v>156</v>
      </c>
      <c r="C46" s="239">
        <v>44835</v>
      </c>
      <c r="D46" s="239">
        <v>44866</v>
      </c>
      <c r="E46" s="239">
        <v>44896</v>
      </c>
      <c r="F46" s="239">
        <v>44927</v>
      </c>
      <c r="G46" s="239">
        <v>44958</v>
      </c>
      <c r="H46" s="239">
        <v>44986</v>
      </c>
      <c r="I46" s="239">
        <v>45017</v>
      </c>
      <c r="J46" s="239">
        <v>45047</v>
      </c>
      <c r="K46" s="239">
        <v>45078</v>
      </c>
      <c r="L46" s="239">
        <v>45108</v>
      </c>
      <c r="M46" s="239">
        <v>45139</v>
      </c>
      <c r="N46" s="239">
        <v>45170</v>
      </c>
      <c r="O46" s="239">
        <v>45200</v>
      </c>
      <c r="P46" s="239">
        <v>45231</v>
      </c>
      <c r="Q46" s="239">
        <v>45261</v>
      </c>
      <c r="R46" s="239">
        <v>45292</v>
      </c>
      <c r="S46" s="239">
        <v>45323</v>
      </c>
      <c r="T46" s="240">
        <v>45352</v>
      </c>
      <c r="U46" s="64"/>
    </row>
    <row r="47" spans="1:21" s="65" customFormat="1" x14ac:dyDescent="0.25">
      <c r="A47" s="236" t="s">
        <v>157</v>
      </c>
      <c r="B47" s="237">
        <v>12</v>
      </c>
      <c r="C47" s="237">
        <v>12</v>
      </c>
      <c r="D47" s="237">
        <v>12</v>
      </c>
      <c r="E47" s="237">
        <v>12</v>
      </c>
      <c r="F47" s="237">
        <v>12</v>
      </c>
      <c r="G47" s="237">
        <v>12</v>
      </c>
      <c r="H47" s="237">
        <v>12</v>
      </c>
      <c r="I47" s="237">
        <v>12</v>
      </c>
      <c r="J47" s="237">
        <v>12</v>
      </c>
      <c r="K47" s="237">
        <v>12</v>
      </c>
      <c r="L47" s="237">
        <v>12</v>
      </c>
      <c r="M47" s="237">
        <v>12</v>
      </c>
      <c r="N47" s="237">
        <v>12</v>
      </c>
      <c r="O47" s="237"/>
      <c r="P47" s="237"/>
      <c r="Q47" s="237"/>
      <c r="R47" s="237"/>
      <c r="S47" s="237"/>
      <c r="T47" s="238"/>
      <c r="U47" s="64"/>
    </row>
    <row r="48" spans="1:21" s="65" customFormat="1" x14ac:dyDescent="0.25">
      <c r="A48" s="236" t="s">
        <v>158</v>
      </c>
      <c r="B48" s="237">
        <v>4</v>
      </c>
      <c r="C48" s="237">
        <v>4</v>
      </c>
      <c r="D48" s="237">
        <v>4</v>
      </c>
      <c r="E48" s="237">
        <v>4</v>
      </c>
      <c r="F48" s="237">
        <v>4</v>
      </c>
      <c r="G48" s="237">
        <v>4</v>
      </c>
      <c r="H48" s="237">
        <v>4</v>
      </c>
      <c r="I48" s="237">
        <v>4</v>
      </c>
      <c r="J48" s="237">
        <v>4</v>
      </c>
      <c r="K48" s="237">
        <v>4</v>
      </c>
      <c r="L48" s="237">
        <v>4</v>
      </c>
      <c r="M48" s="237">
        <v>4</v>
      </c>
      <c r="N48" s="237">
        <v>4</v>
      </c>
      <c r="O48" s="237">
        <v>4</v>
      </c>
      <c r="P48" s="237">
        <v>4</v>
      </c>
      <c r="Q48" s="237">
        <v>4</v>
      </c>
      <c r="R48" s="237">
        <v>4</v>
      </c>
      <c r="S48" s="237">
        <v>4</v>
      </c>
      <c r="T48" s="238">
        <v>4</v>
      </c>
      <c r="U48" s="64"/>
    </row>
    <row r="49" spans="1:21" s="65" customFormat="1" x14ac:dyDescent="0.25">
      <c r="A49" s="69"/>
      <c r="B49" s="70"/>
      <c r="C49" s="70"/>
      <c r="D49" s="70"/>
      <c r="E49" s="70"/>
      <c r="F49" s="70"/>
      <c r="G49" s="70"/>
      <c r="H49" s="70"/>
      <c r="I49" s="70"/>
      <c r="J49" s="70"/>
      <c r="K49" s="70"/>
      <c r="L49" s="70"/>
      <c r="M49" s="70"/>
      <c r="N49" s="70"/>
      <c r="O49" s="70"/>
      <c r="P49" s="70"/>
      <c r="Q49" s="70"/>
      <c r="R49" s="70"/>
      <c r="S49" s="70"/>
      <c r="T49" s="71"/>
      <c r="U49" s="64"/>
    </row>
    <row r="50" spans="1:21" s="65" customFormat="1" x14ac:dyDescent="0.25">
      <c r="A50" s="236" t="s">
        <v>400</v>
      </c>
      <c r="B50" s="237" t="s">
        <v>156</v>
      </c>
      <c r="C50" s="239">
        <v>44835</v>
      </c>
      <c r="D50" s="239">
        <v>44866</v>
      </c>
      <c r="E50" s="239">
        <v>44896</v>
      </c>
      <c r="F50" s="239">
        <v>44927</v>
      </c>
      <c r="G50" s="239">
        <v>44958</v>
      </c>
      <c r="H50" s="239">
        <v>44986</v>
      </c>
      <c r="I50" s="239">
        <v>45017</v>
      </c>
      <c r="J50" s="239">
        <v>45047</v>
      </c>
      <c r="K50" s="239">
        <v>45078</v>
      </c>
      <c r="L50" s="239">
        <v>45108</v>
      </c>
      <c r="M50" s="239">
        <v>45139</v>
      </c>
      <c r="N50" s="239">
        <v>45170</v>
      </c>
      <c r="O50" s="239">
        <v>45200</v>
      </c>
      <c r="P50" s="239">
        <v>45231</v>
      </c>
      <c r="Q50" s="239">
        <v>45261</v>
      </c>
      <c r="R50" s="239">
        <v>45292</v>
      </c>
      <c r="S50" s="239">
        <v>45323</v>
      </c>
      <c r="T50" s="240">
        <v>45352</v>
      </c>
      <c r="U50" s="64"/>
    </row>
    <row r="51" spans="1:21" s="65" customFormat="1" x14ac:dyDescent="0.25">
      <c r="A51" s="236" t="s">
        <v>157</v>
      </c>
      <c r="B51" s="237">
        <v>16</v>
      </c>
      <c r="C51" s="237">
        <v>8</v>
      </c>
      <c r="D51" s="237">
        <v>8</v>
      </c>
      <c r="E51" s="237">
        <v>8</v>
      </c>
      <c r="F51" s="237">
        <v>8</v>
      </c>
      <c r="G51" s="237">
        <v>8</v>
      </c>
      <c r="H51" s="237">
        <v>8</v>
      </c>
      <c r="I51" s="237">
        <v>8</v>
      </c>
      <c r="J51" s="237">
        <v>8</v>
      </c>
      <c r="K51" s="237">
        <v>12</v>
      </c>
      <c r="L51" s="237">
        <v>12</v>
      </c>
      <c r="M51" s="237">
        <v>12</v>
      </c>
      <c r="N51" s="237">
        <v>12</v>
      </c>
      <c r="O51" s="237"/>
      <c r="P51" s="237"/>
      <c r="Q51" s="237"/>
      <c r="R51" s="237"/>
      <c r="S51" s="237"/>
      <c r="T51" s="238"/>
      <c r="U51" s="64"/>
    </row>
    <row r="52" spans="1:21" s="65" customFormat="1" x14ac:dyDescent="0.25">
      <c r="A52" s="236" t="s">
        <v>158</v>
      </c>
      <c r="B52" s="237">
        <v>4</v>
      </c>
      <c r="C52" s="237">
        <v>4</v>
      </c>
      <c r="D52" s="237">
        <v>4</v>
      </c>
      <c r="E52" s="237">
        <v>4</v>
      </c>
      <c r="F52" s="237">
        <v>4</v>
      </c>
      <c r="G52" s="237">
        <v>4</v>
      </c>
      <c r="H52" s="237">
        <v>4</v>
      </c>
      <c r="I52" s="237">
        <v>4</v>
      </c>
      <c r="J52" s="237">
        <v>4</v>
      </c>
      <c r="K52" s="237">
        <v>4</v>
      </c>
      <c r="L52" s="237">
        <v>4</v>
      </c>
      <c r="M52" s="237">
        <v>4</v>
      </c>
      <c r="N52" s="237">
        <v>4</v>
      </c>
      <c r="O52" s="237">
        <v>4</v>
      </c>
      <c r="P52" s="237">
        <v>4</v>
      </c>
      <c r="Q52" s="237">
        <v>4</v>
      </c>
      <c r="R52" s="237">
        <v>4</v>
      </c>
      <c r="S52" s="237">
        <v>4</v>
      </c>
      <c r="T52" s="238">
        <v>4</v>
      </c>
      <c r="U52" s="64"/>
    </row>
    <row r="53" spans="1:21" s="65" customFormat="1" x14ac:dyDescent="0.25">
      <c r="A53" s="69"/>
      <c r="B53" s="70"/>
      <c r="C53" s="70"/>
      <c r="D53" s="70"/>
      <c r="E53" s="70"/>
      <c r="F53" s="70"/>
      <c r="G53" s="70"/>
      <c r="H53" s="70"/>
      <c r="I53" s="70"/>
      <c r="J53" s="70"/>
      <c r="K53" s="70"/>
      <c r="L53" s="70"/>
      <c r="M53" s="70"/>
      <c r="N53" s="70"/>
      <c r="O53" s="70"/>
      <c r="P53" s="70"/>
      <c r="Q53" s="70"/>
      <c r="R53" s="70"/>
      <c r="S53" s="70"/>
      <c r="T53" s="71"/>
      <c r="U53" s="64"/>
    </row>
    <row r="54" spans="1:21" s="65" customFormat="1" x14ac:dyDescent="0.25">
      <c r="A54" s="236" t="s">
        <v>401</v>
      </c>
      <c r="B54" s="237" t="s">
        <v>156</v>
      </c>
      <c r="C54" s="239">
        <v>44835</v>
      </c>
      <c r="D54" s="239">
        <v>44866</v>
      </c>
      <c r="E54" s="239">
        <v>44896</v>
      </c>
      <c r="F54" s="239">
        <v>44927</v>
      </c>
      <c r="G54" s="239">
        <v>44958</v>
      </c>
      <c r="H54" s="239">
        <v>44986</v>
      </c>
      <c r="I54" s="239">
        <v>45017</v>
      </c>
      <c r="J54" s="239">
        <v>45047</v>
      </c>
      <c r="K54" s="239">
        <v>45078</v>
      </c>
      <c r="L54" s="239">
        <v>45108</v>
      </c>
      <c r="M54" s="239">
        <v>45139</v>
      </c>
      <c r="N54" s="239">
        <v>45170</v>
      </c>
      <c r="O54" s="239">
        <v>45200</v>
      </c>
      <c r="P54" s="239">
        <v>45231</v>
      </c>
      <c r="Q54" s="239">
        <v>45261</v>
      </c>
      <c r="R54" s="239">
        <v>45292</v>
      </c>
      <c r="S54" s="239">
        <v>45323</v>
      </c>
      <c r="T54" s="240">
        <v>45352</v>
      </c>
      <c r="U54" s="64"/>
    </row>
    <row r="55" spans="1:21" s="65" customFormat="1" x14ac:dyDescent="0.25">
      <c r="A55" s="236" t="s">
        <v>157</v>
      </c>
      <c r="B55" s="237">
        <v>16</v>
      </c>
      <c r="C55" s="237">
        <v>16</v>
      </c>
      <c r="D55" s="237">
        <v>16</v>
      </c>
      <c r="E55" s="237">
        <v>16</v>
      </c>
      <c r="F55" s="237">
        <v>16</v>
      </c>
      <c r="G55" s="237">
        <v>16</v>
      </c>
      <c r="H55" s="237">
        <v>16</v>
      </c>
      <c r="I55" s="237">
        <v>16</v>
      </c>
      <c r="J55" s="237">
        <v>16</v>
      </c>
      <c r="K55" s="237">
        <v>16</v>
      </c>
      <c r="L55" s="237">
        <v>16</v>
      </c>
      <c r="M55" s="237">
        <v>16</v>
      </c>
      <c r="N55" s="237">
        <v>16</v>
      </c>
      <c r="O55" s="237"/>
      <c r="P55" s="237"/>
      <c r="Q55" s="237"/>
      <c r="R55" s="237"/>
      <c r="S55" s="237"/>
      <c r="T55" s="238"/>
      <c r="U55" s="64"/>
    </row>
    <row r="56" spans="1:21" s="65" customFormat="1" ht="15.75" thickBot="1" x14ac:dyDescent="0.3">
      <c r="A56" s="241" t="s">
        <v>158</v>
      </c>
      <c r="B56" s="242">
        <v>4</v>
      </c>
      <c r="C56" s="242">
        <v>4</v>
      </c>
      <c r="D56" s="242">
        <v>4</v>
      </c>
      <c r="E56" s="242">
        <v>4</v>
      </c>
      <c r="F56" s="242">
        <v>4</v>
      </c>
      <c r="G56" s="242">
        <v>4</v>
      </c>
      <c r="H56" s="242">
        <v>4</v>
      </c>
      <c r="I56" s="242">
        <v>4</v>
      </c>
      <c r="J56" s="242">
        <v>4</v>
      </c>
      <c r="K56" s="242">
        <v>4</v>
      </c>
      <c r="L56" s="242">
        <v>4</v>
      </c>
      <c r="M56" s="242">
        <v>4</v>
      </c>
      <c r="N56" s="242">
        <v>4</v>
      </c>
      <c r="O56" s="242">
        <v>4</v>
      </c>
      <c r="P56" s="242">
        <v>4</v>
      </c>
      <c r="Q56" s="242">
        <v>4</v>
      </c>
      <c r="R56" s="242">
        <v>4</v>
      </c>
      <c r="S56" s="242">
        <v>4</v>
      </c>
      <c r="T56" s="243">
        <v>4</v>
      </c>
      <c r="U56" s="64"/>
    </row>
    <row r="57" spans="1:21" ht="15.75" thickBot="1" x14ac:dyDescent="0.3"/>
    <row r="58" spans="1:21" s="65" customFormat="1" x14ac:dyDescent="0.25">
      <c r="A58" s="244" t="s">
        <v>402</v>
      </c>
      <c r="B58" s="245" t="s">
        <v>156</v>
      </c>
      <c r="C58" s="246">
        <v>44835</v>
      </c>
      <c r="D58" s="246">
        <v>44866</v>
      </c>
      <c r="E58" s="246">
        <v>44896</v>
      </c>
      <c r="F58" s="246">
        <v>44927</v>
      </c>
      <c r="G58" s="246">
        <v>44958</v>
      </c>
      <c r="H58" s="246">
        <v>44986</v>
      </c>
      <c r="I58" s="246">
        <v>45017</v>
      </c>
      <c r="J58" s="246">
        <v>45047</v>
      </c>
      <c r="K58" s="246">
        <v>45078</v>
      </c>
      <c r="L58" s="246">
        <v>45108</v>
      </c>
      <c r="M58" s="246">
        <v>45139</v>
      </c>
      <c r="N58" s="246">
        <v>45170</v>
      </c>
      <c r="O58" s="246">
        <v>45200</v>
      </c>
      <c r="P58" s="246">
        <v>45231</v>
      </c>
      <c r="Q58" s="246">
        <v>45261</v>
      </c>
      <c r="R58" s="246">
        <v>45292</v>
      </c>
      <c r="S58" s="246">
        <v>45323</v>
      </c>
      <c r="T58" s="247">
        <v>45352</v>
      </c>
    </row>
    <row r="59" spans="1:21" s="65" customFormat="1" x14ac:dyDescent="0.25">
      <c r="A59" s="248" t="s">
        <v>157</v>
      </c>
      <c r="B59" s="249">
        <v>25</v>
      </c>
      <c r="C59" s="249">
        <v>25</v>
      </c>
      <c r="D59" s="249">
        <v>25</v>
      </c>
      <c r="E59" s="249">
        <v>25</v>
      </c>
      <c r="F59" s="249">
        <v>25</v>
      </c>
      <c r="G59" s="249">
        <v>25</v>
      </c>
      <c r="H59" s="249">
        <v>25</v>
      </c>
      <c r="I59" s="249">
        <v>12</v>
      </c>
      <c r="J59" s="249">
        <v>12</v>
      </c>
      <c r="K59" s="249">
        <v>12</v>
      </c>
      <c r="L59" s="249">
        <v>12</v>
      </c>
      <c r="M59" s="249">
        <v>12</v>
      </c>
      <c r="N59" s="249">
        <v>20</v>
      </c>
      <c r="O59" s="249"/>
      <c r="P59" s="249"/>
      <c r="Q59" s="249"/>
      <c r="R59" s="249"/>
      <c r="S59" s="249"/>
      <c r="T59" s="250"/>
    </row>
    <row r="60" spans="1:21" s="65" customFormat="1" x14ac:dyDescent="0.25">
      <c r="A60" s="248" t="s">
        <v>158</v>
      </c>
      <c r="B60" s="249">
        <v>6</v>
      </c>
      <c r="C60" s="249">
        <v>6</v>
      </c>
      <c r="D60" s="249">
        <v>6</v>
      </c>
      <c r="E60" s="249">
        <v>6</v>
      </c>
      <c r="F60" s="249">
        <v>6</v>
      </c>
      <c r="G60" s="249">
        <v>6</v>
      </c>
      <c r="H60" s="249">
        <v>6</v>
      </c>
      <c r="I60" s="249">
        <v>6</v>
      </c>
      <c r="J60" s="249">
        <v>6</v>
      </c>
      <c r="K60" s="249">
        <v>6</v>
      </c>
      <c r="L60" s="249">
        <v>6</v>
      </c>
      <c r="M60" s="249">
        <v>6</v>
      </c>
      <c r="N60" s="249">
        <v>6</v>
      </c>
      <c r="O60" s="249">
        <v>6</v>
      </c>
      <c r="P60" s="249">
        <v>6</v>
      </c>
      <c r="Q60" s="249">
        <v>6</v>
      </c>
      <c r="R60" s="249">
        <v>6</v>
      </c>
      <c r="S60" s="249">
        <v>6</v>
      </c>
      <c r="T60" s="250">
        <v>6</v>
      </c>
    </row>
    <row r="61" spans="1:21" s="65" customFormat="1" x14ac:dyDescent="0.25">
      <c r="A61" s="69"/>
      <c r="B61" s="70"/>
      <c r="C61" s="70"/>
      <c r="D61" s="70"/>
      <c r="E61" s="70"/>
      <c r="F61" s="70"/>
      <c r="G61" s="70"/>
      <c r="H61" s="70"/>
      <c r="I61" s="70"/>
      <c r="J61" s="70"/>
      <c r="K61" s="70"/>
      <c r="L61" s="70"/>
      <c r="M61" s="70"/>
      <c r="N61" s="70"/>
      <c r="O61" s="70"/>
      <c r="P61" s="70"/>
      <c r="Q61" s="70"/>
      <c r="R61" s="70"/>
      <c r="S61" s="70"/>
      <c r="T61" s="71"/>
    </row>
    <row r="62" spans="1:21" s="65" customFormat="1" x14ac:dyDescent="0.25">
      <c r="A62" s="248" t="s">
        <v>403</v>
      </c>
      <c r="B62" s="249" t="s">
        <v>156</v>
      </c>
      <c r="C62" s="251">
        <v>44835</v>
      </c>
      <c r="D62" s="251">
        <v>44866</v>
      </c>
      <c r="E62" s="251">
        <v>44896</v>
      </c>
      <c r="F62" s="251">
        <v>44927</v>
      </c>
      <c r="G62" s="251">
        <v>44958</v>
      </c>
      <c r="H62" s="251">
        <v>44986</v>
      </c>
      <c r="I62" s="251">
        <v>45017</v>
      </c>
      <c r="J62" s="251">
        <v>45047</v>
      </c>
      <c r="K62" s="251">
        <v>45078</v>
      </c>
      <c r="L62" s="251">
        <v>45108</v>
      </c>
      <c r="M62" s="251">
        <v>45139</v>
      </c>
      <c r="N62" s="251">
        <v>45170</v>
      </c>
      <c r="O62" s="251">
        <v>45200</v>
      </c>
      <c r="P62" s="251">
        <v>45231</v>
      </c>
      <c r="Q62" s="251">
        <v>45261</v>
      </c>
      <c r="R62" s="251">
        <v>45292</v>
      </c>
      <c r="S62" s="251">
        <v>45323</v>
      </c>
      <c r="T62" s="252">
        <v>45352</v>
      </c>
    </row>
    <row r="63" spans="1:21" s="65" customFormat="1" x14ac:dyDescent="0.25">
      <c r="A63" s="248" t="s">
        <v>157</v>
      </c>
      <c r="B63" s="249">
        <v>20</v>
      </c>
      <c r="C63" s="249">
        <v>20</v>
      </c>
      <c r="D63" s="249">
        <v>20</v>
      </c>
      <c r="E63" s="249">
        <v>20</v>
      </c>
      <c r="F63" s="249">
        <v>20</v>
      </c>
      <c r="G63" s="249">
        <v>20</v>
      </c>
      <c r="H63" s="249">
        <v>20</v>
      </c>
      <c r="I63" s="249">
        <v>20</v>
      </c>
      <c r="J63" s="249">
        <v>20</v>
      </c>
      <c r="K63" s="249">
        <v>20</v>
      </c>
      <c r="L63" s="249">
        <v>20</v>
      </c>
      <c r="M63" s="249">
        <v>25</v>
      </c>
      <c r="N63" s="249">
        <v>25</v>
      </c>
      <c r="O63" s="249"/>
      <c r="P63" s="249"/>
      <c r="Q63" s="249"/>
      <c r="R63" s="249"/>
      <c r="S63" s="249"/>
      <c r="T63" s="250"/>
    </row>
    <row r="64" spans="1:21" s="65" customFormat="1" x14ac:dyDescent="0.25">
      <c r="A64" s="248" t="s">
        <v>158</v>
      </c>
      <c r="B64" s="249">
        <v>4</v>
      </c>
      <c r="C64" s="249">
        <v>4</v>
      </c>
      <c r="D64" s="249">
        <v>4</v>
      </c>
      <c r="E64" s="249">
        <v>4</v>
      </c>
      <c r="F64" s="249">
        <v>4</v>
      </c>
      <c r="G64" s="249">
        <v>4</v>
      </c>
      <c r="H64" s="249">
        <v>4</v>
      </c>
      <c r="I64" s="249">
        <v>4</v>
      </c>
      <c r="J64" s="249">
        <v>4</v>
      </c>
      <c r="K64" s="249">
        <v>4</v>
      </c>
      <c r="L64" s="249">
        <v>4</v>
      </c>
      <c r="M64" s="249">
        <v>4</v>
      </c>
      <c r="N64" s="249">
        <v>4</v>
      </c>
      <c r="O64" s="249">
        <v>4</v>
      </c>
      <c r="P64" s="249">
        <v>4</v>
      </c>
      <c r="Q64" s="249">
        <v>4</v>
      </c>
      <c r="R64" s="249">
        <v>4</v>
      </c>
      <c r="S64" s="249">
        <v>4</v>
      </c>
      <c r="T64" s="250">
        <v>4</v>
      </c>
    </row>
    <row r="65" spans="1:21" s="65" customFormat="1" x14ac:dyDescent="0.25">
      <c r="A65" s="69"/>
      <c r="B65" s="70"/>
      <c r="C65" s="70"/>
      <c r="D65" s="70"/>
      <c r="E65" s="70"/>
      <c r="F65" s="70"/>
      <c r="G65" s="70"/>
      <c r="H65" s="70"/>
      <c r="I65" s="70"/>
      <c r="J65" s="70"/>
      <c r="K65" s="70"/>
      <c r="L65" s="70"/>
      <c r="M65" s="70"/>
      <c r="N65" s="70"/>
      <c r="O65" s="70"/>
      <c r="P65" s="70"/>
      <c r="Q65" s="70"/>
      <c r="R65" s="70"/>
      <c r="S65" s="70"/>
      <c r="T65" s="71"/>
    </row>
    <row r="66" spans="1:21" s="65" customFormat="1" x14ac:dyDescent="0.25">
      <c r="A66" s="248" t="s">
        <v>404</v>
      </c>
      <c r="B66" s="249" t="s">
        <v>156</v>
      </c>
      <c r="C66" s="251">
        <v>44835</v>
      </c>
      <c r="D66" s="251">
        <v>44866</v>
      </c>
      <c r="E66" s="251">
        <v>44896</v>
      </c>
      <c r="F66" s="251">
        <v>44927</v>
      </c>
      <c r="G66" s="251">
        <v>44958</v>
      </c>
      <c r="H66" s="251">
        <v>44986</v>
      </c>
      <c r="I66" s="251">
        <v>45017</v>
      </c>
      <c r="J66" s="251">
        <v>45047</v>
      </c>
      <c r="K66" s="251">
        <v>45078</v>
      </c>
      <c r="L66" s="251">
        <v>45108</v>
      </c>
      <c r="M66" s="251">
        <v>45139</v>
      </c>
      <c r="N66" s="251">
        <v>45170</v>
      </c>
      <c r="O66" s="251">
        <v>45200</v>
      </c>
      <c r="P66" s="251">
        <v>45231</v>
      </c>
      <c r="Q66" s="251">
        <v>45261</v>
      </c>
      <c r="R66" s="251">
        <v>45292</v>
      </c>
      <c r="S66" s="251">
        <v>45323</v>
      </c>
      <c r="T66" s="252">
        <v>45352</v>
      </c>
    </row>
    <row r="67" spans="1:21" s="65" customFormat="1" x14ac:dyDescent="0.25">
      <c r="A67" s="248" t="s">
        <v>157</v>
      </c>
      <c r="B67" s="249">
        <v>25</v>
      </c>
      <c r="C67" s="249">
        <v>25</v>
      </c>
      <c r="D67" s="249">
        <v>25</v>
      </c>
      <c r="E67" s="249">
        <v>25</v>
      </c>
      <c r="F67" s="249">
        <v>25</v>
      </c>
      <c r="G67" s="249">
        <v>25</v>
      </c>
      <c r="H67" s="249">
        <v>25</v>
      </c>
      <c r="I67" s="249">
        <v>8</v>
      </c>
      <c r="J67" s="249">
        <v>8</v>
      </c>
      <c r="K67" s="249">
        <v>8</v>
      </c>
      <c r="L67" s="249">
        <v>8</v>
      </c>
      <c r="M67" s="249">
        <v>8</v>
      </c>
      <c r="N67" s="249">
        <v>8</v>
      </c>
      <c r="O67" s="249"/>
      <c r="P67" s="249"/>
      <c r="Q67" s="249"/>
      <c r="R67" s="249"/>
      <c r="S67" s="249"/>
      <c r="T67" s="250"/>
    </row>
    <row r="68" spans="1:21" s="65" customFormat="1" x14ac:dyDescent="0.25">
      <c r="A68" s="248" t="s">
        <v>158</v>
      </c>
      <c r="B68" s="249">
        <v>6</v>
      </c>
      <c r="C68" s="249">
        <v>6</v>
      </c>
      <c r="D68" s="249">
        <v>6</v>
      </c>
      <c r="E68" s="249">
        <v>6</v>
      </c>
      <c r="F68" s="249">
        <v>6</v>
      </c>
      <c r="G68" s="249">
        <v>6</v>
      </c>
      <c r="H68" s="249">
        <v>6</v>
      </c>
      <c r="I68" s="249">
        <v>6</v>
      </c>
      <c r="J68" s="249">
        <v>6</v>
      </c>
      <c r="K68" s="249">
        <v>6</v>
      </c>
      <c r="L68" s="249">
        <v>6</v>
      </c>
      <c r="M68" s="249">
        <v>6</v>
      </c>
      <c r="N68" s="249">
        <v>6</v>
      </c>
      <c r="O68" s="249">
        <v>6</v>
      </c>
      <c r="P68" s="249">
        <v>6</v>
      </c>
      <c r="Q68" s="249">
        <v>6</v>
      </c>
      <c r="R68" s="249">
        <v>6</v>
      </c>
      <c r="S68" s="249">
        <v>6</v>
      </c>
      <c r="T68" s="250">
        <v>6</v>
      </c>
    </row>
    <row r="69" spans="1:21" s="65" customFormat="1" x14ac:dyDescent="0.25">
      <c r="A69" s="69"/>
      <c r="B69" s="70"/>
      <c r="C69" s="70"/>
      <c r="D69" s="70"/>
      <c r="E69" s="70"/>
      <c r="F69" s="70"/>
      <c r="G69" s="70"/>
      <c r="H69" s="70"/>
      <c r="I69" s="70"/>
      <c r="J69" s="70"/>
      <c r="K69" s="70"/>
      <c r="L69" s="70"/>
      <c r="M69" s="70"/>
      <c r="N69" s="70"/>
      <c r="O69" s="70"/>
      <c r="P69" s="70"/>
      <c r="Q69" s="70"/>
      <c r="R69" s="70"/>
      <c r="S69" s="70"/>
      <c r="T69" s="71"/>
    </row>
    <row r="70" spans="1:21" s="65" customFormat="1" x14ac:dyDescent="0.25">
      <c r="A70" s="248" t="s">
        <v>405</v>
      </c>
      <c r="B70" s="249" t="s">
        <v>156</v>
      </c>
      <c r="C70" s="251">
        <v>44835</v>
      </c>
      <c r="D70" s="251">
        <v>44866</v>
      </c>
      <c r="E70" s="251">
        <v>44896</v>
      </c>
      <c r="F70" s="251">
        <v>44927</v>
      </c>
      <c r="G70" s="251">
        <v>44958</v>
      </c>
      <c r="H70" s="251">
        <v>44986</v>
      </c>
      <c r="I70" s="251">
        <v>45017</v>
      </c>
      <c r="J70" s="251">
        <v>45047</v>
      </c>
      <c r="K70" s="251">
        <v>45078</v>
      </c>
      <c r="L70" s="251">
        <v>45108</v>
      </c>
      <c r="M70" s="251">
        <v>45139</v>
      </c>
      <c r="N70" s="251">
        <v>45170</v>
      </c>
      <c r="O70" s="251">
        <v>45200</v>
      </c>
      <c r="P70" s="251">
        <v>45231</v>
      </c>
      <c r="Q70" s="251">
        <v>45261</v>
      </c>
      <c r="R70" s="251">
        <v>45292</v>
      </c>
      <c r="S70" s="251">
        <v>45323</v>
      </c>
      <c r="T70" s="252">
        <v>45352</v>
      </c>
    </row>
    <row r="71" spans="1:21" s="65" customFormat="1" x14ac:dyDescent="0.25">
      <c r="A71" s="248" t="s">
        <v>157</v>
      </c>
      <c r="B71" s="249">
        <v>25</v>
      </c>
      <c r="C71" s="249">
        <v>25</v>
      </c>
      <c r="D71" s="249">
        <v>25</v>
      </c>
      <c r="E71" s="249">
        <v>25</v>
      </c>
      <c r="F71" s="249">
        <v>25</v>
      </c>
      <c r="G71" s="249">
        <v>25</v>
      </c>
      <c r="H71" s="249">
        <v>25</v>
      </c>
      <c r="I71" s="249">
        <v>25</v>
      </c>
      <c r="J71" s="249">
        <v>25</v>
      </c>
      <c r="K71" s="249">
        <v>25</v>
      </c>
      <c r="L71" s="249">
        <v>25</v>
      </c>
      <c r="M71" s="249">
        <v>25</v>
      </c>
      <c r="N71" s="249">
        <v>25</v>
      </c>
      <c r="O71" s="249"/>
      <c r="P71" s="249"/>
      <c r="Q71" s="249"/>
      <c r="R71" s="249"/>
      <c r="S71" s="249"/>
      <c r="T71" s="250"/>
    </row>
    <row r="72" spans="1:21" s="65" customFormat="1" x14ac:dyDescent="0.25">
      <c r="A72" s="248" t="s">
        <v>158</v>
      </c>
      <c r="B72" s="249">
        <v>6</v>
      </c>
      <c r="C72" s="249">
        <v>6</v>
      </c>
      <c r="D72" s="249">
        <v>6</v>
      </c>
      <c r="E72" s="249">
        <v>6</v>
      </c>
      <c r="F72" s="249">
        <v>6</v>
      </c>
      <c r="G72" s="249">
        <v>6</v>
      </c>
      <c r="H72" s="249">
        <v>6</v>
      </c>
      <c r="I72" s="249">
        <v>6</v>
      </c>
      <c r="J72" s="249">
        <v>6</v>
      </c>
      <c r="K72" s="249">
        <v>6</v>
      </c>
      <c r="L72" s="249">
        <v>6</v>
      </c>
      <c r="M72" s="249">
        <v>6</v>
      </c>
      <c r="N72" s="249">
        <v>6</v>
      </c>
      <c r="O72" s="249">
        <v>6</v>
      </c>
      <c r="P72" s="249">
        <v>6</v>
      </c>
      <c r="Q72" s="249">
        <v>6</v>
      </c>
      <c r="R72" s="249">
        <v>6</v>
      </c>
      <c r="S72" s="249">
        <v>6</v>
      </c>
      <c r="T72" s="250">
        <v>6</v>
      </c>
    </row>
    <row r="73" spans="1:21" s="65" customFormat="1" x14ac:dyDescent="0.25">
      <c r="A73" s="69"/>
      <c r="B73" s="70"/>
      <c r="C73" s="70"/>
      <c r="D73" s="70"/>
      <c r="E73" s="70"/>
      <c r="F73" s="70"/>
      <c r="G73" s="70"/>
      <c r="H73" s="70"/>
      <c r="I73" s="70"/>
      <c r="J73" s="70"/>
      <c r="K73" s="70"/>
      <c r="L73" s="70"/>
      <c r="M73" s="70"/>
      <c r="N73" s="70"/>
      <c r="O73" s="70"/>
      <c r="P73" s="70"/>
      <c r="Q73" s="70"/>
      <c r="R73" s="70"/>
      <c r="S73" s="70"/>
      <c r="T73" s="71"/>
    </row>
    <row r="74" spans="1:21" s="65" customFormat="1" x14ac:dyDescent="0.25">
      <c r="A74" s="248" t="s">
        <v>406</v>
      </c>
      <c r="B74" s="249" t="s">
        <v>156</v>
      </c>
      <c r="C74" s="251">
        <v>44835</v>
      </c>
      <c r="D74" s="251">
        <v>44866</v>
      </c>
      <c r="E74" s="251">
        <v>44896</v>
      </c>
      <c r="F74" s="251">
        <v>44927</v>
      </c>
      <c r="G74" s="251">
        <v>44958</v>
      </c>
      <c r="H74" s="251">
        <v>44986</v>
      </c>
      <c r="I74" s="251">
        <v>45017</v>
      </c>
      <c r="J74" s="251">
        <v>45047</v>
      </c>
      <c r="K74" s="251">
        <v>45078</v>
      </c>
      <c r="L74" s="251">
        <v>45108</v>
      </c>
      <c r="M74" s="251">
        <v>45139</v>
      </c>
      <c r="N74" s="251">
        <v>45170</v>
      </c>
      <c r="O74" s="251">
        <v>45200</v>
      </c>
      <c r="P74" s="251">
        <v>45231</v>
      </c>
      <c r="Q74" s="251">
        <v>45261</v>
      </c>
      <c r="R74" s="251">
        <v>45292</v>
      </c>
      <c r="S74" s="251">
        <v>45323</v>
      </c>
      <c r="T74" s="252">
        <v>45352</v>
      </c>
    </row>
    <row r="75" spans="1:21" s="65" customFormat="1" x14ac:dyDescent="0.25">
      <c r="A75" s="248" t="s">
        <v>157</v>
      </c>
      <c r="B75" s="249">
        <v>16</v>
      </c>
      <c r="C75" s="249">
        <v>16</v>
      </c>
      <c r="D75" s="249">
        <v>16</v>
      </c>
      <c r="E75" s="249">
        <v>16</v>
      </c>
      <c r="F75" s="249">
        <v>16</v>
      </c>
      <c r="G75" s="249">
        <v>16</v>
      </c>
      <c r="H75" s="249">
        <v>16</v>
      </c>
      <c r="I75" s="249">
        <v>16</v>
      </c>
      <c r="J75" s="249">
        <v>16</v>
      </c>
      <c r="K75" s="249">
        <v>16</v>
      </c>
      <c r="L75" s="249">
        <v>16</v>
      </c>
      <c r="M75" s="249">
        <v>16</v>
      </c>
      <c r="N75" s="249">
        <v>16</v>
      </c>
      <c r="O75" s="249"/>
      <c r="P75" s="249"/>
      <c r="Q75" s="249"/>
      <c r="R75" s="249"/>
      <c r="S75" s="249"/>
      <c r="T75" s="250"/>
    </row>
    <row r="76" spans="1:21" s="65" customFormat="1" x14ac:dyDescent="0.25">
      <c r="A76" s="248" t="s">
        <v>158</v>
      </c>
      <c r="B76" s="249">
        <v>4</v>
      </c>
      <c r="C76" s="249">
        <v>4</v>
      </c>
      <c r="D76" s="249">
        <v>4</v>
      </c>
      <c r="E76" s="249">
        <v>4</v>
      </c>
      <c r="F76" s="249">
        <v>4</v>
      </c>
      <c r="G76" s="249">
        <v>4</v>
      </c>
      <c r="H76" s="249">
        <v>4</v>
      </c>
      <c r="I76" s="249">
        <v>4</v>
      </c>
      <c r="J76" s="249">
        <v>4</v>
      </c>
      <c r="K76" s="249">
        <v>4</v>
      </c>
      <c r="L76" s="249">
        <v>4</v>
      </c>
      <c r="M76" s="249">
        <v>4</v>
      </c>
      <c r="N76" s="249">
        <v>4</v>
      </c>
      <c r="O76" s="249">
        <v>4</v>
      </c>
      <c r="P76" s="249">
        <v>4</v>
      </c>
      <c r="Q76" s="249">
        <v>4</v>
      </c>
      <c r="R76" s="249">
        <v>4</v>
      </c>
      <c r="S76" s="249">
        <v>4</v>
      </c>
      <c r="T76" s="250">
        <v>4</v>
      </c>
    </row>
    <row r="77" spans="1:21" s="65" customFormat="1" x14ac:dyDescent="0.25">
      <c r="A77" s="69"/>
      <c r="B77" s="70"/>
      <c r="C77" s="70"/>
      <c r="D77" s="70"/>
      <c r="E77" s="70"/>
      <c r="F77" s="70"/>
      <c r="G77" s="70"/>
      <c r="H77" s="70"/>
      <c r="I77" s="70"/>
      <c r="J77" s="70"/>
      <c r="K77" s="70"/>
      <c r="L77" s="70"/>
      <c r="M77" s="70"/>
      <c r="N77" s="70"/>
      <c r="O77" s="70"/>
      <c r="P77" s="70"/>
      <c r="Q77" s="70"/>
      <c r="R77" s="70"/>
      <c r="S77" s="70"/>
      <c r="T77" s="71"/>
    </row>
    <row r="78" spans="1:21" s="65" customFormat="1" x14ac:dyDescent="0.25">
      <c r="A78" s="248" t="s">
        <v>407</v>
      </c>
      <c r="B78" s="249" t="s">
        <v>156</v>
      </c>
      <c r="C78" s="251">
        <v>44835</v>
      </c>
      <c r="D78" s="251">
        <v>44866</v>
      </c>
      <c r="E78" s="251">
        <v>44896</v>
      </c>
      <c r="F78" s="251">
        <v>44927</v>
      </c>
      <c r="G78" s="251">
        <v>44958</v>
      </c>
      <c r="H78" s="251">
        <v>44986</v>
      </c>
      <c r="I78" s="251">
        <v>45017</v>
      </c>
      <c r="J78" s="251">
        <v>45047</v>
      </c>
      <c r="K78" s="251">
        <v>45078</v>
      </c>
      <c r="L78" s="251">
        <v>45108</v>
      </c>
      <c r="M78" s="251">
        <v>45139</v>
      </c>
      <c r="N78" s="251">
        <v>45170</v>
      </c>
      <c r="O78" s="251">
        <v>45200</v>
      </c>
      <c r="P78" s="251">
        <v>45231</v>
      </c>
      <c r="Q78" s="251">
        <v>45261</v>
      </c>
      <c r="R78" s="251">
        <v>45292</v>
      </c>
      <c r="S78" s="251">
        <v>45323</v>
      </c>
      <c r="T78" s="252">
        <v>45352</v>
      </c>
      <c r="U78" s="65" t="s">
        <v>408</v>
      </c>
    </row>
    <row r="79" spans="1:21" s="65" customFormat="1" x14ac:dyDescent="0.25">
      <c r="A79" s="248" t="s">
        <v>157</v>
      </c>
      <c r="B79" s="249">
        <v>10</v>
      </c>
      <c r="C79" s="249">
        <v>10</v>
      </c>
      <c r="D79" s="249">
        <v>10</v>
      </c>
      <c r="E79" s="249">
        <v>10</v>
      </c>
      <c r="F79" s="249">
        <v>10</v>
      </c>
      <c r="G79" s="249">
        <v>10</v>
      </c>
      <c r="H79" s="249">
        <v>10</v>
      </c>
      <c r="I79" s="249">
        <v>8</v>
      </c>
      <c r="J79" s="249"/>
      <c r="K79" s="249"/>
      <c r="L79" s="249"/>
      <c r="M79" s="249"/>
      <c r="N79" s="249"/>
      <c r="O79" s="249"/>
      <c r="P79" s="249"/>
      <c r="Q79" s="249"/>
      <c r="R79" s="249"/>
      <c r="S79" s="249"/>
      <c r="T79" s="250"/>
    </row>
    <row r="80" spans="1:21" s="65" customFormat="1" x14ac:dyDescent="0.25">
      <c r="A80" s="248" t="s">
        <v>158</v>
      </c>
      <c r="B80" s="249">
        <v>4</v>
      </c>
      <c r="C80" s="249">
        <v>4</v>
      </c>
      <c r="D80" s="249">
        <v>4</v>
      </c>
      <c r="E80" s="249">
        <v>4</v>
      </c>
      <c r="F80" s="249">
        <v>4</v>
      </c>
      <c r="G80" s="249">
        <v>4</v>
      </c>
      <c r="H80" s="249">
        <v>4</v>
      </c>
      <c r="I80" s="249">
        <v>4</v>
      </c>
      <c r="J80" s="249"/>
      <c r="K80" s="249"/>
      <c r="L80" s="249"/>
      <c r="M80" s="249"/>
      <c r="N80" s="249"/>
      <c r="O80" s="249"/>
      <c r="P80" s="249"/>
      <c r="Q80" s="249"/>
      <c r="R80" s="249"/>
      <c r="S80" s="249"/>
      <c r="T80" s="250"/>
    </row>
    <row r="81" spans="1:20" s="65" customFormat="1" x14ac:dyDescent="0.25">
      <c r="A81" s="69"/>
      <c r="B81" s="70"/>
      <c r="C81" s="70"/>
      <c r="D81" s="70"/>
      <c r="E81" s="70"/>
      <c r="F81" s="70"/>
      <c r="G81" s="70"/>
      <c r="H81" s="70"/>
      <c r="I81" s="70"/>
      <c r="J81" s="70"/>
      <c r="K81" s="70"/>
      <c r="L81" s="70"/>
      <c r="M81" s="70"/>
      <c r="N81" s="70"/>
      <c r="O81" s="70"/>
      <c r="P81" s="70"/>
      <c r="Q81" s="70"/>
      <c r="R81" s="70"/>
      <c r="S81" s="70"/>
      <c r="T81" s="71"/>
    </row>
    <row r="82" spans="1:20" s="65" customFormat="1" x14ac:dyDescent="0.25">
      <c r="A82" s="248" t="s">
        <v>409</v>
      </c>
      <c r="B82" s="249" t="s">
        <v>156</v>
      </c>
      <c r="C82" s="251">
        <v>44835</v>
      </c>
      <c r="D82" s="251">
        <v>44866</v>
      </c>
      <c r="E82" s="251">
        <v>44896</v>
      </c>
      <c r="F82" s="251">
        <v>44927</v>
      </c>
      <c r="G82" s="251">
        <v>44958</v>
      </c>
      <c r="H82" s="251">
        <v>44986</v>
      </c>
      <c r="I82" s="251">
        <v>45017</v>
      </c>
      <c r="J82" s="251">
        <v>45047</v>
      </c>
      <c r="K82" s="251">
        <v>45078</v>
      </c>
      <c r="L82" s="251">
        <v>45108</v>
      </c>
      <c r="M82" s="251">
        <v>45139</v>
      </c>
      <c r="N82" s="251">
        <v>45170</v>
      </c>
      <c r="O82" s="251">
        <v>45200</v>
      </c>
      <c r="P82" s="251">
        <v>45231</v>
      </c>
      <c r="Q82" s="251">
        <v>45261</v>
      </c>
      <c r="R82" s="251">
        <v>45292</v>
      </c>
      <c r="S82" s="251">
        <v>45323</v>
      </c>
      <c r="T82" s="252">
        <v>45352</v>
      </c>
    </row>
    <row r="83" spans="1:20" s="65" customFormat="1" x14ac:dyDescent="0.25">
      <c r="A83" s="248" t="s">
        <v>157</v>
      </c>
      <c r="B83" s="249">
        <v>25</v>
      </c>
      <c r="C83" s="249">
        <v>25</v>
      </c>
      <c r="D83" s="249">
        <v>25</v>
      </c>
      <c r="E83" s="249">
        <v>25</v>
      </c>
      <c r="F83" s="249">
        <v>25</v>
      </c>
      <c r="G83" s="249">
        <v>25</v>
      </c>
      <c r="H83" s="249">
        <v>25</v>
      </c>
      <c r="I83" s="249">
        <v>25</v>
      </c>
      <c r="J83" s="249">
        <v>25</v>
      </c>
      <c r="K83" s="249">
        <v>25</v>
      </c>
      <c r="L83" s="249">
        <v>25</v>
      </c>
      <c r="M83" s="249">
        <v>25</v>
      </c>
      <c r="N83" s="249">
        <v>25</v>
      </c>
      <c r="O83" s="249"/>
      <c r="P83" s="249"/>
      <c r="Q83" s="249"/>
      <c r="R83" s="249"/>
      <c r="S83" s="249"/>
      <c r="T83" s="250"/>
    </row>
    <row r="84" spans="1:20" s="65" customFormat="1" ht="15.75" thickBot="1" x14ac:dyDescent="0.3">
      <c r="A84" s="253" t="s">
        <v>158</v>
      </c>
      <c r="B84" s="254">
        <v>9</v>
      </c>
      <c r="C84" s="254">
        <v>9</v>
      </c>
      <c r="D84" s="254">
        <v>9</v>
      </c>
      <c r="E84" s="254">
        <v>9</v>
      </c>
      <c r="F84" s="254">
        <v>9</v>
      </c>
      <c r="G84" s="254">
        <v>9</v>
      </c>
      <c r="H84" s="254">
        <v>9</v>
      </c>
      <c r="I84" s="254">
        <v>9</v>
      </c>
      <c r="J84" s="254">
        <v>9</v>
      </c>
      <c r="K84" s="254">
        <v>9</v>
      </c>
      <c r="L84" s="254">
        <v>9</v>
      </c>
      <c r="M84" s="254">
        <v>9</v>
      </c>
      <c r="N84" s="254">
        <v>9</v>
      </c>
      <c r="O84" s="254">
        <v>9</v>
      </c>
      <c r="P84" s="254">
        <v>9</v>
      </c>
      <c r="Q84" s="254">
        <v>9</v>
      </c>
      <c r="R84" s="254">
        <v>9</v>
      </c>
      <c r="S84" s="254">
        <v>9</v>
      </c>
      <c r="T84" s="255">
        <v>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
  <sheetViews>
    <sheetView workbookViewId="0">
      <selection activeCell="L23" sqref="L23"/>
    </sheetView>
  </sheetViews>
  <sheetFormatPr defaultRowHeight="15" x14ac:dyDescent="0.25"/>
  <cols>
    <col min="1" max="1" width="22.5703125" style="1" customWidth="1"/>
    <col min="2" max="4" width="9.140625" style="1"/>
    <col min="5" max="5" width="13.140625" style="1" customWidth="1"/>
    <col min="6" max="6" width="9.140625" style="1"/>
    <col min="7" max="7" width="15.85546875" style="1" customWidth="1"/>
    <col min="8" max="8" width="13.42578125" style="5" customWidth="1"/>
    <col min="9" max="9" width="16.5703125" style="5" customWidth="1"/>
    <col min="10" max="10" width="9.140625" style="5"/>
    <col min="11" max="11" width="9.140625" style="1"/>
    <col min="12" max="12" width="27.7109375" style="1" customWidth="1"/>
    <col min="13" max="13" width="17.7109375" style="1" customWidth="1"/>
    <col min="14" max="14" width="22.42578125" style="1" customWidth="1"/>
    <col min="15" max="15" width="55.28515625" style="1" customWidth="1"/>
    <col min="16" max="16384" width="9.140625" style="1"/>
  </cols>
  <sheetData>
    <row r="2" spans="1:15" s="2" customFormat="1" ht="45" x14ac:dyDescent="0.25">
      <c r="A2" s="2" t="s">
        <v>29</v>
      </c>
      <c r="C2" s="2" t="s">
        <v>10</v>
      </c>
      <c r="E2" s="2" t="s">
        <v>13</v>
      </c>
      <c r="G2" s="2" t="s">
        <v>12</v>
      </c>
      <c r="H2" s="3" t="s">
        <v>8</v>
      </c>
      <c r="I2" s="3" t="s">
        <v>7</v>
      </c>
      <c r="J2" s="3" t="s">
        <v>52</v>
      </c>
      <c r="K2" s="2" t="s">
        <v>53</v>
      </c>
      <c r="L2" s="2" t="s">
        <v>74</v>
      </c>
      <c r="M2" s="2" t="s">
        <v>75</v>
      </c>
      <c r="N2" s="2" t="s">
        <v>79</v>
      </c>
      <c r="O2" s="2" t="s">
        <v>80</v>
      </c>
    </row>
    <row r="3" spans="1:15" x14ac:dyDescent="0.25">
      <c r="A3" s="6" t="s">
        <v>33</v>
      </c>
      <c r="C3" s="1" t="s">
        <v>40</v>
      </c>
      <c r="E3" s="43" t="s">
        <v>44</v>
      </c>
      <c r="G3" s="43" t="s">
        <v>48</v>
      </c>
      <c r="H3" s="18">
        <v>1</v>
      </c>
      <c r="I3" s="18">
        <v>1</v>
      </c>
      <c r="J3" s="14">
        <v>1</v>
      </c>
      <c r="K3" s="1" t="s">
        <v>38</v>
      </c>
      <c r="L3" s="1" t="s">
        <v>103</v>
      </c>
      <c r="M3" s="1" t="s">
        <v>39</v>
      </c>
      <c r="N3" s="1" t="s">
        <v>108</v>
      </c>
      <c r="O3" s="37" t="s">
        <v>96</v>
      </c>
    </row>
    <row r="4" spans="1:15" x14ac:dyDescent="0.25">
      <c r="A4" s="6" t="s">
        <v>34</v>
      </c>
      <c r="C4" s="1" t="s">
        <v>41</v>
      </c>
      <c r="E4" s="44" t="s">
        <v>45</v>
      </c>
      <c r="G4" s="44" t="s">
        <v>49</v>
      </c>
      <c r="H4" s="20">
        <v>2</v>
      </c>
      <c r="I4" s="20">
        <v>2</v>
      </c>
      <c r="J4" s="14">
        <v>2</v>
      </c>
      <c r="K4" s="1" t="s">
        <v>58</v>
      </c>
      <c r="L4" s="1" t="s">
        <v>104</v>
      </c>
      <c r="M4" s="1" t="s">
        <v>76</v>
      </c>
      <c r="N4" s="1" t="s">
        <v>109</v>
      </c>
      <c r="O4" s="37" t="s">
        <v>83</v>
      </c>
    </row>
    <row r="5" spans="1:15" x14ac:dyDescent="0.25">
      <c r="A5" s="6" t="s">
        <v>32</v>
      </c>
      <c r="C5" s="1" t="s">
        <v>42</v>
      </c>
      <c r="E5" s="45" t="s">
        <v>46</v>
      </c>
      <c r="G5" s="45" t="s">
        <v>50</v>
      </c>
      <c r="H5" s="19">
        <v>3</v>
      </c>
      <c r="I5" s="19">
        <v>3</v>
      </c>
      <c r="J5" s="14">
        <v>3</v>
      </c>
      <c r="K5" s="1" t="s">
        <v>59</v>
      </c>
      <c r="L5" s="1" t="s">
        <v>105</v>
      </c>
      <c r="M5" s="1" t="s">
        <v>77</v>
      </c>
      <c r="N5" s="1" t="s">
        <v>110</v>
      </c>
      <c r="O5" s="37" t="s">
        <v>82</v>
      </c>
    </row>
    <row r="6" spans="1:15" x14ac:dyDescent="0.25">
      <c r="A6" s="6" t="s">
        <v>31</v>
      </c>
      <c r="C6" s="7" t="s">
        <v>43</v>
      </c>
      <c r="E6" s="45" t="s">
        <v>47</v>
      </c>
      <c r="H6" s="21">
        <v>4</v>
      </c>
      <c r="I6" s="21">
        <v>4</v>
      </c>
      <c r="J6" s="15">
        <v>4</v>
      </c>
      <c r="K6" s="1" t="s">
        <v>61</v>
      </c>
      <c r="L6" s="1" t="s">
        <v>106</v>
      </c>
      <c r="M6" s="1" t="s">
        <v>19</v>
      </c>
      <c r="N6" s="1" t="s">
        <v>98</v>
      </c>
      <c r="O6" s="37" t="s">
        <v>81</v>
      </c>
    </row>
    <row r="7" spans="1:15" x14ac:dyDescent="0.25">
      <c r="H7" s="22">
        <v>5</v>
      </c>
      <c r="I7" s="22">
        <v>5</v>
      </c>
      <c r="J7" s="15">
        <v>5</v>
      </c>
      <c r="K7" s="1" t="s">
        <v>60</v>
      </c>
      <c r="L7" s="1" t="s">
        <v>107</v>
      </c>
      <c r="M7" s="1" t="s">
        <v>78</v>
      </c>
      <c r="N7" s="1" t="s">
        <v>101</v>
      </c>
      <c r="O7" s="37" t="s">
        <v>18</v>
      </c>
    </row>
    <row r="8" spans="1:15" x14ac:dyDescent="0.25">
      <c r="J8" s="15">
        <v>6</v>
      </c>
      <c r="K8" s="1" t="s">
        <v>54</v>
      </c>
      <c r="N8" s="1" t="s">
        <v>100</v>
      </c>
      <c r="O8" s="37" t="s">
        <v>97</v>
      </c>
    </row>
    <row r="9" spans="1:15" x14ac:dyDescent="0.25">
      <c r="J9" s="16">
        <v>8</v>
      </c>
      <c r="K9" s="1" t="s">
        <v>55</v>
      </c>
      <c r="O9" s="37" t="s">
        <v>98</v>
      </c>
    </row>
    <row r="10" spans="1:15" x14ac:dyDescent="0.25">
      <c r="J10" s="16">
        <v>9</v>
      </c>
      <c r="K10" s="1" t="s">
        <v>62</v>
      </c>
      <c r="O10" s="37" t="s">
        <v>99</v>
      </c>
    </row>
    <row r="11" spans="1:15" x14ac:dyDescent="0.25">
      <c r="J11" s="16">
        <v>10</v>
      </c>
      <c r="K11" s="1" t="s">
        <v>63</v>
      </c>
      <c r="O11" s="37" t="s">
        <v>84</v>
      </c>
    </row>
    <row r="12" spans="1:15" x14ac:dyDescent="0.25">
      <c r="J12" s="16">
        <v>12</v>
      </c>
      <c r="K12" s="1" t="s">
        <v>56</v>
      </c>
    </row>
    <row r="13" spans="1:15" x14ac:dyDescent="0.25">
      <c r="J13" s="17">
        <v>15</v>
      </c>
      <c r="K13" s="1" t="s">
        <v>64</v>
      </c>
    </row>
    <row r="14" spans="1:15" x14ac:dyDescent="0.25">
      <c r="J14" s="17">
        <v>16</v>
      </c>
      <c r="K14" s="1" t="s">
        <v>65</v>
      </c>
    </row>
    <row r="15" spans="1:15" x14ac:dyDescent="0.25">
      <c r="J15" s="17">
        <v>20</v>
      </c>
      <c r="K15" s="1" t="s">
        <v>66</v>
      </c>
    </row>
    <row r="16" spans="1:15" x14ac:dyDescent="0.25">
      <c r="J16" s="17">
        <v>25</v>
      </c>
      <c r="K16" s="1" t="s">
        <v>67</v>
      </c>
    </row>
    <row r="17" spans="11:11" x14ac:dyDescent="0.25">
      <c r="K17" s="1" t="s">
        <v>57</v>
      </c>
    </row>
    <row r="18" spans="11:11" x14ac:dyDescent="0.25">
      <c r="K18" s="1" t="s">
        <v>68</v>
      </c>
    </row>
    <row r="19" spans="11:11" x14ac:dyDescent="0.25">
      <c r="K19" s="1" t="s">
        <v>69</v>
      </c>
    </row>
    <row r="20" spans="11:11" x14ac:dyDescent="0.25">
      <c r="K20" s="1" t="s">
        <v>70</v>
      </c>
    </row>
    <row r="21" spans="11:11" x14ac:dyDescent="0.25">
      <c r="K21" s="1" t="s">
        <v>71</v>
      </c>
    </row>
    <row r="22" spans="11:11" x14ac:dyDescent="0.25">
      <c r="K22" s="1" t="s">
        <v>72</v>
      </c>
    </row>
    <row r="23" spans="11:11" x14ac:dyDescent="0.25">
      <c r="K23" s="1" t="s">
        <v>73</v>
      </c>
    </row>
  </sheetData>
  <conditionalFormatting sqref="A3">
    <cfRule type="containsText" dxfId="6" priority="8" operator="containsText" text="Complete">
      <formula>NOT(ISERROR(SEARCH("Complete",A3)))</formula>
    </cfRule>
  </conditionalFormatting>
  <conditionalFormatting sqref="A4">
    <cfRule type="containsText" dxfId="5" priority="7" operator="containsText" text="On Track/Not Yet Due">
      <formula>NOT(ISERROR(SEARCH("On Track/Not Yet Due",A4)))</formula>
    </cfRule>
  </conditionalFormatting>
  <conditionalFormatting sqref="A5">
    <cfRule type="containsText" dxfId="4" priority="6" operator="containsText" text="Off Track">
      <formula>NOT(ISERROR(SEARCH("Off Track",A5)))</formula>
    </cfRule>
  </conditionalFormatting>
  <conditionalFormatting sqref="A6">
    <cfRule type="containsText" dxfId="3" priority="5" operator="containsText" text="Overdue">
      <formula>NOT(ISERROR(SEARCH("Overdue",A6)))</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A86242EE-6C9A-446F-8073-D0C6B2B026C4}">
            <xm:f>NOT(ISERROR(SEARCH($H$7,I25)))</xm:f>
            <xm:f>$H$7</xm:f>
            <x14:dxf>
              <font>
                <color rgb="FF9C0006"/>
              </font>
            </x14:dxf>
          </x14:cfRule>
          <x14:cfRule type="containsText" priority="3" operator="containsText" id="{B76B1CB4-8F9A-46A8-9E72-4F368203B570}">
            <xm:f>NOT(ISERROR(SEARCH($H$6,I25)))</xm:f>
            <xm:f>$H$6</xm:f>
            <x14:dxf>
              <font>
                <color theme="5" tint="-0.24994659260841701"/>
              </font>
              <fill>
                <patternFill>
                  <bgColor rgb="FFFFC000"/>
                </patternFill>
              </fill>
            </x14:dxf>
          </x14:cfRule>
          <x14:cfRule type="containsText" priority="4" operator="containsText" id="{FF64D999-A40E-4DB0-BD1C-8B187045A6DC}">
            <xm:f>NOT(ISERROR(SEARCH($H$5,I25)))</xm:f>
            <xm:f>$H$5</xm:f>
            <x14:dxf>
              <font>
                <color rgb="FF9C6500"/>
              </font>
              <fill>
                <patternFill>
                  <bgColor rgb="FFFFEB9C"/>
                </patternFill>
              </fill>
            </x14:dxf>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8B4"/>
  </sheetPr>
  <dimension ref="A1:R30"/>
  <sheetViews>
    <sheetView workbookViewId="0">
      <selection activeCell="A11" sqref="A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113</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4" t="s">
        <v>0</v>
      </c>
      <c r="B3" s="94" t="s">
        <v>87</v>
      </c>
      <c r="C3" s="94"/>
      <c r="D3" s="94"/>
      <c r="E3" s="94"/>
      <c r="F3" s="94"/>
      <c r="G3" s="94"/>
      <c r="H3" s="24" t="s">
        <v>1</v>
      </c>
      <c r="I3" s="94" t="s">
        <v>108</v>
      </c>
      <c r="J3" s="94"/>
      <c r="K3" s="94"/>
      <c r="L3" s="94"/>
      <c r="M3" s="94"/>
      <c r="N3" s="95" t="s">
        <v>2</v>
      </c>
      <c r="O3" s="95"/>
      <c r="P3" s="95"/>
      <c r="Q3" s="95"/>
      <c r="R3" s="10" t="s">
        <v>18</v>
      </c>
    </row>
    <row r="4" spans="1:18" ht="85.5" customHeight="1" x14ac:dyDescent="0.25">
      <c r="A4" s="24" t="s">
        <v>3</v>
      </c>
      <c r="B4" s="94" t="s">
        <v>59</v>
      </c>
      <c r="C4" s="94"/>
      <c r="D4" s="94"/>
      <c r="E4" s="94"/>
      <c r="F4" s="24" t="s">
        <v>4</v>
      </c>
      <c r="G4" s="10" t="s">
        <v>116</v>
      </c>
      <c r="H4" s="24" t="s">
        <v>112</v>
      </c>
      <c r="I4" s="94" t="s">
        <v>104</v>
      </c>
      <c r="J4" s="94"/>
      <c r="K4" s="94"/>
      <c r="L4" s="94"/>
      <c r="M4" s="94"/>
      <c r="N4" s="95" t="s">
        <v>5</v>
      </c>
      <c r="O4" s="95"/>
      <c r="P4" s="95"/>
      <c r="Q4" s="95"/>
      <c r="R4" s="10" t="s">
        <v>19</v>
      </c>
    </row>
    <row r="5" spans="1:18" ht="52.5" customHeight="1" x14ac:dyDescent="0.25">
      <c r="A5" s="95" t="s">
        <v>6</v>
      </c>
      <c r="B5" s="97" t="s">
        <v>7</v>
      </c>
      <c r="C5" s="97" t="s">
        <v>8</v>
      </c>
      <c r="D5" s="97" t="s">
        <v>9</v>
      </c>
      <c r="E5" s="97" t="s">
        <v>10</v>
      </c>
      <c r="F5" s="91"/>
      <c r="G5" s="91"/>
      <c r="H5" s="95" t="s">
        <v>21</v>
      </c>
      <c r="I5" s="95"/>
      <c r="J5" s="95"/>
      <c r="K5" s="95"/>
      <c r="L5" s="95"/>
      <c r="M5" s="95"/>
      <c r="N5" s="95"/>
      <c r="O5" s="95"/>
      <c r="P5" s="95"/>
      <c r="Q5" s="95"/>
      <c r="R5" s="95"/>
    </row>
    <row r="6" spans="1:18" ht="41.25" customHeight="1" x14ac:dyDescent="0.25">
      <c r="A6" s="95"/>
      <c r="B6" s="97"/>
      <c r="C6" s="97"/>
      <c r="D6" s="97"/>
      <c r="E6" s="97"/>
      <c r="F6" s="91"/>
      <c r="G6" s="91"/>
      <c r="H6" s="9" t="s">
        <v>15</v>
      </c>
      <c r="I6" s="11" t="s">
        <v>16</v>
      </c>
      <c r="J6" s="41">
        <v>45017</v>
      </c>
      <c r="K6" s="41">
        <v>45047</v>
      </c>
      <c r="L6" s="41">
        <v>45078</v>
      </c>
      <c r="M6" s="50">
        <v>45108</v>
      </c>
      <c r="N6" s="50">
        <v>45139</v>
      </c>
      <c r="O6" s="50">
        <v>45170</v>
      </c>
      <c r="P6" s="11" t="s">
        <v>93</v>
      </c>
      <c r="Q6" s="96" t="s">
        <v>17</v>
      </c>
      <c r="R6" s="96"/>
    </row>
    <row r="7" spans="1:18" ht="42" customHeight="1" x14ac:dyDescent="0.25">
      <c r="A7" s="24" t="s">
        <v>22</v>
      </c>
      <c r="B7" s="26">
        <v>3</v>
      </c>
      <c r="C7" s="39">
        <v>4</v>
      </c>
      <c r="D7" s="38">
        <f>SUM(B7*C7)</f>
        <v>12</v>
      </c>
      <c r="E7" s="13"/>
      <c r="F7" s="91"/>
      <c r="G7" s="91"/>
      <c r="H7" s="49" t="s">
        <v>117</v>
      </c>
      <c r="I7" s="27">
        <v>0.95</v>
      </c>
      <c r="J7" s="28">
        <v>0.85699999999999998</v>
      </c>
      <c r="K7" s="28">
        <v>0.90700000000000003</v>
      </c>
      <c r="L7" s="28">
        <v>0.92400000000000004</v>
      </c>
      <c r="M7" s="29">
        <v>0.93200000000000005</v>
      </c>
      <c r="N7" s="29">
        <v>0.93500000000000005</v>
      </c>
      <c r="O7" s="29">
        <v>0.91300000000000003</v>
      </c>
      <c r="P7" s="52">
        <f>AVERAGE(L7:O7)</f>
        <v>0.92600000000000016</v>
      </c>
      <c r="Q7" s="129"/>
      <c r="R7" s="129"/>
    </row>
    <row r="8" spans="1:18" ht="42" customHeight="1" x14ac:dyDescent="0.25">
      <c r="A8" s="46" t="s">
        <v>134</v>
      </c>
      <c r="B8" s="40">
        <v>2</v>
      </c>
      <c r="C8" s="39">
        <v>4</v>
      </c>
      <c r="D8" s="38">
        <f>SUM(B8*C8)</f>
        <v>8</v>
      </c>
      <c r="E8" s="13" t="s">
        <v>42</v>
      </c>
      <c r="F8" s="91"/>
      <c r="G8" s="91"/>
      <c r="H8" s="49" t="s">
        <v>118</v>
      </c>
      <c r="I8" s="27">
        <v>0.95</v>
      </c>
      <c r="J8" s="28">
        <v>0.91400000000000003</v>
      </c>
      <c r="K8" s="28">
        <v>0.92800000000000005</v>
      </c>
      <c r="L8" s="28">
        <v>0.92200000000000004</v>
      </c>
      <c r="M8" s="29">
        <v>0.91900000000000004</v>
      </c>
      <c r="N8" s="29">
        <v>0.91600000000000004</v>
      </c>
      <c r="O8" s="29">
        <v>0.92</v>
      </c>
      <c r="P8" s="52">
        <f t="shared" ref="P8:P11" si="0">AVERAGE(L8:O8)</f>
        <v>0.91925000000000001</v>
      </c>
      <c r="Q8" s="126"/>
      <c r="R8" s="126"/>
    </row>
    <row r="9" spans="1:18" ht="42" customHeight="1" x14ac:dyDescent="0.25">
      <c r="A9" s="24" t="s">
        <v>20</v>
      </c>
      <c r="B9" s="40">
        <v>2</v>
      </c>
      <c r="C9" s="39">
        <v>4</v>
      </c>
      <c r="D9" s="38">
        <f>SUM(B9*C9)</f>
        <v>8</v>
      </c>
      <c r="E9" s="13" t="s">
        <v>42</v>
      </c>
      <c r="F9" s="91"/>
      <c r="G9" s="91"/>
      <c r="H9" s="47" t="s">
        <v>165</v>
      </c>
      <c r="I9" s="27">
        <v>0.95</v>
      </c>
      <c r="J9" s="28">
        <v>0.82899999999999996</v>
      </c>
      <c r="K9" s="28">
        <v>0.81100000000000005</v>
      </c>
      <c r="L9" s="28">
        <v>0.753</v>
      </c>
      <c r="M9" s="29">
        <v>0.752</v>
      </c>
      <c r="N9" s="29">
        <v>0.73099999999999998</v>
      </c>
      <c r="O9" s="29">
        <v>0.748</v>
      </c>
      <c r="P9" s="52">
        <f t="shared" si="0"/>
        <v>0.746</v>
      </c>
      <c r="Q9" s="126"/>
      <c r="R9" s="126"/>
    </row>
    <row r="10" spans="1:18" ht="42" customHeight="1" x14ac:dyDescent="0.25">
      <c r="A10" s="24" t="s">
        <v>11</v>
      </c>
      <c r="B10" s="40">
        <v>1</v>
      </c>
      <c r="C10" s="39">
        <v>4</v>
      </c>
      <c r="D10" s="32">
        <f t="shared" ref="D10" si="1">SUM(B10*C10)</f>
        <v>4</v>
      </c>
      <c r="E10" s="13"/>
      <c r="F10" s="91"/>
      <c r="G10" s="91"/>
      <c r="H10" s="47" t="s">
        <v>135</v>
      </c>
      <c r="I10" s="27">
        <v>0.95</v>
      </c>
      <c r="J10" s="29">
        <v>0.95599999999999996</v>
      </c>
      <c r="K10" s="28">
        <v>0.89500000000000002</v>
      </c>
      <c r="L10" s="29">
        <v>0.83799999999999997</v>
      </c>
      <c r="M10" s="29">
        <v>0.82299999999999995</v>
      </c>
      <c r="N10" s="29">
        <v>0.878</v>
      </c>
      <c r="O10" s="29">
        <v>0.92500000000000004</v>
      </c>
      <c r="P10" s="52">
        <f t="shared" si="0"/>
        <v>0.8660000000000001</v>
      </c>
      <c r="Q10" s="128"/>
      <c r="R10" s="128"/>
    </row>
    <row r="11" spans="1:18" ht="42" customHeight="1" x14ac:dyDescent="0.25">
      <c r="A11" s="24" t="s">
        <v>12</v>
      </c>
      <c r="B11" s="127" t="s">
        <v>49</v>
      </c>
      <c r="C11" s="127"/>
      <c r="D11" s="127"/>
      <c r="E11" s="127"/>
      <c r="F11" s="91"/>
      <c r="G11" s="91"/>
      <c r="H11" s="47" t="s">
        <v>164</v>
      </c>
      <c r="I11" s="27">
        <v>0.95</v>
      </c>
      <c r="J11" s="29">
        <v>0.88400000000000001</v>
      </c>
      <c r="K11" s="29">
        <v>0.89900000000000002</v>
      </c>
      <c r="L11" s="29">
        <v>0.89600000000000002</v>
      </c>
      <c r="M11" s="29">
        <v>0.89800000000000002</v>
      </c>
      <c r="N11" s="29">
        <v>0.89200000000000002</v>
      </c>
      <c r="O11" s="29">
        <v>0.89300000000000002</v>
      </c>
      <c r="P11" s="52">
        <f t="shared" si="0"/>
        <v>0.89474999999999993</v>
      </c>
      <c r="Q11" s="91"/>
      <c r="R11" s="91"/>
    </row>
    <row r="12" spans="1:18" ht="42" customHeight="1" x14ac:dyDescent="0.25">
      <c r="A12" s="24" t="s">
        <v>13</v>
      </c>
      <c r="B12" s="127" t="s">
        <v>45</v>
      </c>
      <c r="C12" s="127"/>
      <c r="D12" s="127"/>
      <c r="E12" s="127"/>
      <c r="F12" s="91"/>
      <c r="G12" s="91"/>
      <c r="H12" s="10"/>
      <c r="I12" s="48"/>
      <c r="J12" s="48"/>
      <c r="K12" s="48"/>
      <c r="L12" s="48"/>
      <c r="M12" s="48"/>
      <c r="N12" s="48"/>
      <c r="O12" s="48"/>
      <c r="P12" s="48"/>
      <c r="Q12" s="91"/>
      <c r="R12" s="91"/>
    </row>
    <row r="13" spans="1:18" ht="35.1" customHeight="1" x14ac:dyDescent="0.25">
      <c r="A13" s="95" t="s">
        <v>14</v>
      </c>
      <c r="B13" s="95"/>
      <c r="C13" s="95"/>
      <c r="D13" s="95"/>
      <c r="E13" s="95"/>
      <c r="F13" s="95"/>
      <c r="G13" s="95"/>
      <c r="H13" s="95"/>
      <c r="I13" s="95"/>
      <c r="J13" s="95"/>
      <c r="K13" s="95"/>
      <c r="L13" s="95"/>
      <c r="M13" s="95"/>
      <c r="N13" s="95"/>
      <c r="O13" s="95"/>
      <c r="P13" s="95"/>
      <c r="Q13" s="95"/>
      <c r="R13" s="95"/>
    </row>
    <row r="14" spans="1:18" ht="155.25" customHeight="1" x14ac:dyDescent="0.25">
      <c r="A14" s="94" t="s">
        <v>142</v>
      </c>
      <c r="B14" s="94"/>
      <c r="C14" s="94"/>
      <c r="D14" s="94"/>
      <c r="E14" s="94"/>
      <c r="F14" s="94"/>
      <c r="G14" s="94"/>
      <c r="H14" s="94"/>
      <c r="I14" s="94"/>
      <c r="J14" s="94"/>
      <c r="K14" s="94"/>
      <c r="L14" s="94"/>
      <c r="M14" s="94"/>
      <c r="N14" s="94"/>
      <c r="O14" s="94"/>
      <c r="P14" s="94"/>
      <c r="Q14" s="94"/>
      <c r="R14" s="94"/>
    </row>
    <row r="15" spans="1:18" ht="34.5" customHeight="1" x14ac:dyDescent="0.25">
      <c r="A15" s="95" t="s">
        <v>23</v>
      </c>
      <c r="B15" s="95"/>
      <c r="C15" s="95"/>
      <c r="D15" s="95"/>
      <c r="E15" s="95"/>
      <c r="F15" s="95"/>
      <c r="G15" s="95"/>
      <c r="H15" s="95"/>
      <c r="I15" s="95"/>
      <c r="J15" s="95"/>
      <c r="K15" s="95"/>
      <c r="L15" s="95"/>
      <c r="M15" s="95"/>
      <c r="N15" s="95"/>
      <c r="O15" s="95"/>
      <c r="P15" s="95"/>
      <c r="Q15" s="95"/>
      <c r="R15" s="95"/>
    </row>
    <row r="16" spans="1:18" ht="60" customHeight="1" x14ac:dyDescent="0.25">
      <c r="A16" s="94" t="s">
        <v>190</v>
      </c>
      <c r="B16" s="94"/>
      <c r="C16" s="94"/>
      <c r="D16" s="94"/>
      <c r="E16" s="94"/>
      <c r="F16" s="94"/>
      <c r="G16" s="94"/>
      <c r="H16" s="94"/>
      <c r="I16" s="94"/>
      <c r="J16" s="94"/>
      <c r="K16" s="94"/>
      <c r="L16" s="94"/>
      <c r="M16" s="94"/>
      <c r="N16" s="94"/>
      <c r="O16" s="94"/>
      <c r="P16" s="94"/>
      <c r="Q16" s="94"/>
      <c r="R16" s="94"/>
    </row>
    <row r="17" spans="1:18" ht="34.5" customHeight="1" x14ac:dyDescent="0.25">
      <c r="A17" s="95" t="s">
        <v>24</v>
      </c>
      <c r="B17" s="95"/>
      <c r="C17" s="95"/>
      <c r="D17" s="95"/>
      <c r="E17" s="95"/>
      <c r="F17" s="95"/>
      <c r="G17" s="95"/>
      <c r="H17" s="95" t="s">
        <v>25</v>
      </c>
      <c r="I17" s="95"/>
      <c r="J17" s="95"/>
      <c r="K17" s="95"/>
      <c r="L17" s="95"/>
      <c r="M17" s="95"/>
      <c r="N17" s="95"/>
      <c r="O17" s="95"/>
      <c r="P17" s="95"/>
      <c r="Q17" s="95"/>
      <c r="R17" s="95"/>
    </row>
    <row r="18" spans="1:18" ht="60" customHeight="1" x14ac:dyDescent="0.25">
      <c r="A18" s="94" t="s">
        <v>119</v>
      </c>
      <c r="B18" s="94"/>
      <c r="C18" s="94"/>
      <c r="D18" s="94"/>
      <c r="E18" s="94"/>
      <c r="F18" s="94"/>
      <c r="G18" s="94"/>
      <c r="H18" s="94" t="s">
        <v>120</v>
      </c>
      <c r="I18" s="94"/>
      <c r="J18" s="94"/>
      <c r="K18" s="94"/>
      <c r="L18" s="94"/>
      <c r="M18" s="94"/>
      <c r="N18" s="94"/>
      <c r="O18" s="94"/>
      <c r="P18" s="94"/>
      <c r="Q18" s="94"/>
      <c r="R18" s="94"/>
    </row>
    <row r="19" spans="1:18" ht="33" customHeight="1" x14ac:dyDescent="0.25">
      <c r="A19" s="95" t="s">
        <v>27</v>
      </c>
      <c r="B19" s="95"/>
      <c r="C19" s="95"/>
      <c r="D19" s="95"/>
      <c r="E19" s="95"/>
      <c r="F19" s="95"/>
      <c r="G19" s="95"/>
      <c r="H19" s="95" t="s">
        <v>26</v>
      </c>
      <c r="I19" s="95"/>
      <c r="J19" s="95"/>
      <c r="K19" s="95"/>
      <c r="L19" s="95"/>
      <c r="M19" s="95"/>
      <c r="N19" s="95"/>
      <c r="O19" s="95"/>
      <c r="P19" s="95"/>
      <c r="Q19" s="95"/>
      <c r="R19" s="95"/>
    </row>
    <row r="20" spans="1:18" ht="33" customHeight="1" x14ac:dyDescent="0.25">
      <c r="A20" s="95"/>
      <c r="B20" s="95"/>
      <c r="C20" s="95"/>
      <c r="D20" s="95"/>
      <c r="E20" s="95"/>
      <c r="F20" s="95"/>
      <c r="G20" s="95"/>
      <c r="H20" s="100" t="s">
        <v>28</v>
      </c>
      <c r="I20" s="100"/>
      <c r="J20" s="100"/>
      <c r="K20" s="100" t="s">
        <v>30</v>
      </c>
      <c r="L20" s="100"/>
      <c r="M20" s="100"/>
      <c r="N20" s="100" t="s">
        <v>29</v>
      </c>
      <c r="O20" s="100"/>
      <c r="P20" s="100"/>
      <c r="Q20" s="36" t="s">
        <v>86</v>
      </c>
      <c r="R20" s="25" t="s">
        <v>133</v>
      </c>
    </row>
    <row r="21" spans="1:18" ht="84.75" customHeight="1" x14ac:dyDescent="0.25">
      <c r="A21" s="94" t="s">
        <v>121</v>
      </c>
      <c r="B21" s="94"/>
      <c r="C21" s="94"/>
      <c r="D21" s="94"/>
      <c r="E21" s="94"/>
      <c r="F21" s="94"/>
      <c r="G21" s="94"/>
      <c r="H21" s="94" t="s">
        <v>122</v>
      </c>
      <c r="I21" s="94"/>
      <c r="J21" s="94"/>
      <c r="K21" s="122">
        <v>45504</v>
      </c>
      <c r="L21" s="122"/>
      <c r="M21" s="122"/>
      <c r="N21" s="91" t="s">
        <v>34</v>
      </c>
      <c r="O21" s="91"/>
      <c r="P21" s="91"/>
      <c r="Q21" s="34" t="s">
        <v>123</v>
      </c>
      <c r="R21" s="55" t="s">
        <v>177</v>
      </c>
    </row>
    <row r="22" spans="1:18" ht="53.25" customHeight="1" x14ac:dyDescent="0.25">
      <c r="A22" s="116" t="s">
        <v>178</v>
      </c>
      <c r="B22" s="117"/>
      <c r="C22" s="117"/>
      <c r="D22" s="117"/>
      <c r="E22" s="117"/>
      <c r="F22" s="117"/>
      <c r="G22" s="118"/>
      <c r="H22" s="116" t="s">
        <v>179</v>
      </c>
      <c r="I22" s="117"/>
      <c r="J22" s="118"/>
      <c r="K22" s="130">
        <v>45169</v>
      </c>
      <c r="L22" s="131"/>
      <c r="M22" s="132"/>
      <c r="N22" s="98" t="s">
        <v>33</v>
      </c>
      <c r="O22" s="133"/>
      <c r="P22" s="99"/>
      <c r="Q22" s="79" t="s">
        <v>180</v>
      </c>
      <c r="R22" s="80" t="s">
        <v>181</v>
      </c>
    </row>
    <row r="23" spans="1:18" ht="52.5" customHeight="1" x14ac:dyDescent="0.25">
      <c r="A23" s="94" t="s">
        <v>182</v>
      </c>
      <c r="B23" s="94"/>
      <c r="C23" s="94"/>
      <c r="D23" s="94"/>
      <c r="E23" s="94"/>
      <c r="F23" s="94"/>
      <c r="G23" s="94"/>
      <c r="H23" s="94" t="s">
        <v>186</v>
      </c>
      <c r="I23" s="94"/>
      <c r="J23" s="94"/>
      <c r="K23" s="122">
        <v>45260</v>
      </c>
      <c r="L23" s="122"/>
      <c r="M23" s="122"/>
      <c r="N23" s="91" t="s">
        <v>34</v>
      </c>
      <c r="O23" s="91"/>
      <c r="P23" s="91"/>
      <c r="Q23" s="34" t="s">
        <v>148</v>
      </c>
      <c r="R23" s="55"/>
    </row>
    <row r="24" spans="1:18" ht="58.5" customHeight="1" x14ac:dyDescent="0.25">
      <c r="A24" s="116" t="s">
        <v>183</v>
      </c>
      <c r="B24" s="117"/>
      <c r="C24" s="117"/>
      <c r="D24" s="117"/>
      <c r="E24" s="117"/>
      <c r="F24" s="117"/>
      <c r="G24" s="118"/>
      <c r="H24" s="116" t="s">
        <v>187</v>
      </c>
      <c r="I24" s="117"/>
      <c r="J24" s="118"/>
      <c r="K24" s="130">
        <v>45199</v>
      </c>
      <c r="L24" s="131"/>
      <c r="M24" s="132"/>
      <c r="N24" s="98" t="s">
        <v>33</v>
      </c>
      <c r="O24" s="133"/>
      <c r="P24" s="99"/>
      <c r="Q24" s="54" t="s">
        <v>148</v>
      </c>
      <c r="R24" s="55"/>
    </row>
    <row r="25" spans="1:18" ht="92.25" customHeight="1" x14ac:dyDescent="0.25">
      <c r="A25" s="116" t="s">
        <v>184</v>
      </c>
      <c r="B25" s="117"/>
      <c r="C25" s="117"/>
      <c r="D25" s="117"/>
      <c r="E25" s="117"/>
      <c r="F25" s="117"/>
      <c r="G25" s="118"/>
      <c r="H25" s="116" t="s">
        <v>188</v>
      </c>
      <c r="I25" s="117"/>
      <c r="J25" s="118"/>
      <c r="K25" s="130">
        <v>45260</v>
      </c>
      <c r="L25" s="131"/>
      <c r="M25" s="132"/>
      <c r="N25" s="98" t="s">
        <v>34</v>
      </c>
      <c r="O25" s="133"/>
      <c r="P25" s="99"/>
      <c r="Q25" s="78" t="s">
        <v>169</v>
      </c>
      <c r="R25" s="77"/>
    </row>
    <row r="26" spans="1:18" ht="45" x14ac:dyDescent="0.25">
      <c r="A26" s="94" t="s">
        <v>185</v>
      </c>
      <c r="B26" s="94"/>
      <c r="C26" s="94"/>
      <c r="D26" s="94"/>
      <c r="E26" s="94"/>
      <c r="F26" s="94"/>
      <c r="G26" s="94"/>
      <c r="H26" s="94" t="s">
        <v>189</v>
      </c>
      <c r="I26" s="94"/>
      <c r="J26" s="94"/>
      <c r="K26" s="122">
        <v>45169</v>
      </c>
      <c r="L26" s="122"/>
      <c r="M26" s="122"/>
      <c r="N26" s="91" t="s">
        <v>31</v>
      </c>
      <c r="O26" s="91"/>
      <c r="P26" s="91"/>
      <c r="Q26" s="12" t="s">
        <v>139</v>
      </c>
      <c r="R26" s="55"/>
    </row>
    <row r="27" spans="1:18" ht="65.099999999999994" customHeight="1" x14ac:dyDescent="0.25">
      <c r="A27" s="24" t="s">
        <v>102</v>
      </c>
      <c r="B27" s="123" t="s">
        <v>85</v>
      </c>
      <c r="C27" s="124"/>
      <c r="D27" s="124"/>
      <c r="E27" s="124"/>
      <c r="F27" s="124"/>
      <c r="G27" s="124"/>
      <c r="H27" s="124"/>
      <c r="I27" s="124"/>
      <c r="J27" s="124"/>
      <c r="K27" s="124"/>
      <c r="L27" s="124"/>
      <c r="M27" s="124"/>
      <c r="N27" s="124"/>
      <c r="O27" s="124"/>
      <c r="P27" s="124"/>
      <c r="Q27" s="124"/>
      <c r="R27" s="125"/>
    </row>
    <row r="28" spans="1:18" ht="34.5" customHeight="1" x14ac:dyDescent="0.25">
      <c r="A28" s="95" t="s">
        <v>51</v>
      </c>
      <c r="B28" s="95"/>
      <c r="C28" s="95"/>
      <c r="D28" s="95"/>
      <c r="E28" s="95"/>
      <c r="F28" s="95"/>
      <c r="G28" s="95"/>
      <c r="H28" s="95"/>
      <c r="I28" s="95"/>
      <c r="J28" s="95"/>
      <c r="K28" s="95"/>
      <c r="L28" s="95"/>
      <c r="M28" s="95"/>
      <c r="N28" s="95"/>
      <c r="O28" s="95"/>
      <c r="P28" s="95"/>
      <c r="Q28" s="95"/>
      <c r="R28" s="95"/>
    </row>
    <row r="29" spans="1:18" ht="60" customHeight="1" x14ac:dyDescent="0.25">
      <c r="A29" s="94" t="s">
        <v>170</v>
      </c>
      <c r="B29" s="94"/>
      <c r="C29" s="94"/>
      <c r="D29" s="94"/>
      <c r="E29" s="94"/>
      <c r="F29" s="94"/>
      <c r="G29" s="94"/>
      <c r="H29" s="94"/>
      <c r="I29" s="94"/>
      <c r="J29" s="94"/>
      <c r="K29" s="94"/>
      <c r="L29" s="94"/>
      <c r="M29" s="94"/>
      <c r="N29" s="94"/>
      <c r="O29" s="94"/>
      <c r="P29" s="94"/>
      <c r="Q29" s="94"/>
      <c r="R29" s="94"/>
    </row>
    <row r="30" spans="1:18" ht="24.95" customHeight="1" x14ac:dyDescent="0.25">
      <c r="A30" s="56" t="s">
        <v>35</v>
      </c>
      <c r="B30" s="119">
        <v>45215</v>
      </c>
      <c r="C30" s="120"/>
      <c r="D30" s="120"/>
      <c r="E30" s="121"/>
      <c r="F30" s="56" t="s">
        <v>36</v>
      </c>
      <c r="G30" s="57">
        <v>45246</v>
      </c>
      <c r="H30" s="56" t="s">
        <v>37</v>
      </c>
      <c r="I30" s="94" t="s">
        <v>111</v>
      </c>
      <c r="J30" s="94"/>
      <c r="K30" s="94"/>
      <c r="L30" s="94"/>
      <c r="M30" s="94"/>
      <c r="N30" s="94"/>
      <c r="O30" s="94"/>
      <c r="P30" s="94"/>
      <c r="Q30" s="94"/>
      <c r="R30" s="94"/>
    </row>
  </sheetData>
  <mergeCells count="65">
    <mergeCell ref="N25:P25"/>
    <mergeCell ref="H25:J25"/>
    <mergeCell ref="N24:P24"/>
    <mergeCell ref="A28:R28"/>
    <mergeCell ref="A29:R29"/>
    <mergeCell ref="A24:G24"/>
    <mergeCell ref="H24:J24"/>
    <mergeCell ref="K24:M24"/>
    <mergeCell ref="A25:G25"/>
    <mergeCell ref="K25:M25"/>
    <mergeCell ref="B30:E30"/>
    <mergeCell ref="I30:R30"/>
    <mergeCell ref="A26:G26"/>
    <mergeCell ref="H26:J26"/>
    <mergeCell ref="K26:M26"/>
    <mergeCell ref="N26:P26"/>
    <mergeCell ref="B27:R27"/>
    <mergeCell ref="K21:M21"/>
    <mergeCell ref="N21:P21"/>
    <mergeCell ref="A23:G23"/>
    <mergeCell ref="H23:J23"/>
    <mergeCell ref="K23:M23"/>
    <mergeCell ref="N23:P23"/>
    <mergeCell ref="A21:G21"/>
    <mergeCell ref="H21:J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A5:A6"/>
    <mergeCell ref="B5:B6"/>
    <mergeCell ref="C5:C6"/>
    <mergeCell ref="D5:D6"/>
    <mergeCell ref="E5:E6"/>
    <mergeCell ref="Q8:R8"/>
    <mergeCell ref="B11:E11"/>
    <mergeCell ref="Q10:R10"/>
    <mergeCell ref="B12:E12"/>
    <mergeCell ref="Q12:R12"/>
    <mergeCell ref="F5:G12"/>
    <mergeCell ref="H5:R5"/>
    <mergeCell ref="Q6:R6"/>
    <mergeCell ref="Q7:R7"/>
    <mergeCell ref="Q9:R9"/>
    <mergeCell ref="Q11:R11"/>
    <mergeCell ref="A1:R2"/>
    <mergeCell ref="B3:G3"/>
    <mergeCell ref="I3:M3"/>
    <mergeCell ref="N3:Q3"/>
    <mergeCell ref="B4:E4"/>
    <mergeCell ref="I4:M4"/>
    <mergeCell ref="N4:Q4"/>
  </mergeCells>
  <conditionalFormatting sqref="N26:P26 N21:P21 N24:N25 N23:P23 N22">
    <cfRule type="colorScale" priority="7">
      <colorScale>
        <cfvo type="min"/>
        <cfvo type="percentile" val="50"/>
        <cfvo type="max"/>
        <color rgb="FFF8696B"/>
        <color rgb="FFFFEB84"/>
        <color rgb="FF63BE7B"/>
      </colorScale>
    </cfRule>
  </conditionalFormatting>
  <conditionalFormatting sqref="N21:P21 N26:P26 N24:N25 N23:P23 N22">
    <cfRule type="containsText" dxfId="169" priority="2" operator="containsText" text="Overdue">
      <formula>NOT(ISERROR(SEARCH("Overdue",N21)))</formula>
    </cfRule>
  </conditionalFormatting>
  <conditionalFormatting sqref="N24:N25">
    <cfRule type="containsText" dxfId="168" priority="1" operator="containsText" text="Off Track">
      <formula>NOT(ISERROR(SEARCH("Off Track",N24)))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 operator="containsText" id="{BA8C82D2-9C8C-47E7-AFED-E88C2C6481E4}">
            <xm:f>NOT(ISERROR(SEARCH(Lists!$A$4,N21)))</xm:f>
            <xm:f>Lists!$A$4</xm:f>
            <x14:dxf>
              <fill>
                <patternFill patternType="gray0625">
                  <bgColor theme="0" tint="-4.9989318521683403E-2"/>
                </patternFill>
              </fill>
            </x14:dxf>
          </x14:cfRule>
          <x14:cfRule type="containsText" priority="4" operator="containsText" id="{9F9067FB-7527-4473-AA80-90412026DDF7}">
            <xm:f>NOT(ISERROR(SEARCH(Lists!$A$5,N21)))</xm:f>
            <xm:f>Lists!$A$5</xm:f>
            <x14:dxf>
              <fill>
                <patternFill>
                  <bgColor theme="5"/>
                </patternFill>
              </fill>
            </x14:dxf>
          </x14:cfRule>
          <x14:cfRule type="containsText" priority="5" operator="containsText" id="{49250C2E-864E-4B1A-A4B2-EB6D8FFC4E88}">
            <xm:f>NOT(ISERROR(SEARCH(Lists!$A$4,N21)))</xm:f>
            <xm:f>Lists!$A$4</xm:f>
            <x14:dxf>
              <fill>
                <patternFill>
                  <bgColor theme="0" tint="-0.14996795556505021"/>
                </patternFill>
              </fill>
            </x14:dxf>
          </x14:cfRule>
          <x14:cfRule type="containsText" priority="6" operator="containsText" id="{C3DCE677-C42D-42FB-A44F-7136763D88E3}">
            <xm:f>NOT(ISERROR(SEARCH(Lists!$A$3,N21)))</xm:f>
            <xm:f>Lists!$A$3</xm:f>
            <x14:dxf>
              <font>
                <color rgb="FF006100"/>
              </font>
              <fill>
                <patternFill>
                  <bgColor rgb="FFC6EFCE"/>
                </patternFill>
              </fill>
            </x14:dxf>
          </x14:cfRule>
          <xm:sqref>N21:P21 N26:P26 N24:N25 N23:P23 N22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Lists!$O$3:$O$9</xm:f>
          </x14:formula1>
          <xm:sqref>R3</xm:sqref>
        </x14:dataValidation>
        <x14:dataValidation type="list" allowBlank="1" showInputMessage="1" showErrorMessage="1">
          <x14:formula1>
            <xm:f>Lists!$N$3:$N$8</xm:f>
          </x14:formula1>
          <xm:sqref>I3:M3</xm:sqref>
        </x14:dataValidation>
        <x14:dataValidation type="list" allowBlank="1" showInputMessage="1" showErrorMessage="1">
          <x14:formula1>
            <xm:f>Lists!$M$3:$M$7</xm:f>
          </x14:formula1>
          <xm:sqref>R4</xm:sqref>
        </x14:dataValidation>
        <x14:dataValidation type="list" allowBlank="1" showInputMessage="1" showErrorMessage="1">
          <x14:formula1>
            <xm:f>Lists!$L$3:$L$7</xm:f>
          </x14:formula1>
          <xm:sqref>I4:M4</xm:sqref>
        </x14:dataValidation>
        <x14:dataValidation type="list" allowBlank="1" showInputMessage="1" showErrorMessage="1">
          <x14:formula1>
            <xm:f>Lists!$K$3:$K$23</xm:f>
          </x14:formula1>
          <xm:sqref>B4:E4</xm:sqref>
        </x14:dataValidation>
        <x14:dataValidation type="list" allowBlank="1" showInputMessage="1" showErrorMessage="1">
          <x14:formula1>
            <xm:f>Lists!$H$3:$H$7</xm:f>
          </x14:formula1>
          <xm:sqref>B7:C10</xm:sqref>
        </x14:dataValidation>
        <x14:dataValidation type="list" allowBlank="1" showInputMessage="1" showErrorMessage="1">
          <x14:formula1>
            <xm:f>Lists!$A$3:$A$6</xm:f>
          </x14:formula1>
          <xm:sqref>N21:N26 O26:P26 O21:P21 O23:P23</xm:sqref>
        </x14:dataValidation>
        <x14:dataValidation type="list" allowBlank="1" showInputMessage="1" showErrorMessage="1">
          <x14:formula1>
            <xm:f>Lists!$C$3:$C$6</xm:f>
          </x14:formula1>
          <xm:sqref>E7:E10</xm:sqref>
        </x14:dataValidation>
        <x14:dataValidation type="list" allowBlank="1" showInputMessage="1" showErrorMessage="1">
          <x14:formula1>
            <xm:f>Lists!$G$3:$G$5</xm:f>
          </x14:formula1>
          <xm:sqref>B11:E11</xm:sqref>
        </x14:dataValidation>
        <x14:dataValidation type="list" allowBlank="1" showInputMessage="1" showErrorMessage="1">
          <x14:formula1>
            <xm:f>Lists!$E$3:$E$6</xm:f>
          </x14:formula1>
          <xm:sqref>B12:E12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8B4"/>
  </sheetPr>
  <dimension ref="A1:R25"/>
  <sheetViews>
    <sheetView workbookViewId="0">
      <selection activeCell="A3" sqref="A1:R1048576"/>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113</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4" t="s">
        <v>0</v>
      </c>
      <c r="B3" s="94" t="s">
        <v>87</v>
      </c>
      <c r="C3" s="94"/>
      <c r="D3" s="94"/>
      <c r="E3" s="94"/>
      <c r="F3" s="94"/>
      <c r="G3" s="94"/>
      <c r="H3" s="24" t="s">
        <v>1</v>
      </c>
      <c r="I3" s="94" t="s">
        <v>108</v>
      </c>
      <c r="J3" s="94"/>
      <c r="K3" s="94"/>
      <c r="L3" s="94"/>
      <c r="M3" s="94"/>
      <c r="N3" s="95" t="s">
        <v>2</v>
      </c>
      <c r="O3" s="95"/>
      <c r="P3" s="95"/>
      <c r="Q3" s="95"/>
      <c r="R3" s="10" t="s">
        <v>18</v>
      </c>
    </row>
    <row r="4" spans="1:18" ht="65.099999999999994" customHeight="1" x14ac:dyDescent="0.25">
      <c r="A4" s="24" t="s">
        <v>3</v>
      </c>
      <c r="B4" s="94" t="s">
        <v>61</v>
      </c>
      <c r="C4" s="94"/>
      <c r="D4" s="94"/>
      <c r="E4" s="94"/>
      <c r="F4" s="24" t="s">
        <v>4</v>
      </c>
      <c r="G4" s="10" t="s">
        <v>124</v>
      </c>
      <c r="H4" s="24" t="s">
        <v>112</v>
      </c>
      <c r="I4" s="94" t="s">
        <v>104</v>
      </c>
      <c r="J4" s="94"/>
      <c r="K4" s="94"/>
      <c r="L4" s="94"/>
      <c r="M4" s="94"/>
      <c r="N4" s="95" t="s">
        <v>5</v>
      </c>
      <c r="O4" s="95"/>
      <c r="P4" s="95"/>
      <c r="Q4" s="95"/>
      <c r="R4" s="10" t="s">
        <v>19</v>
      </c>
    </row>
    <row r="5" spans="1:18" ht="52.5" customHeight="1" x14ac:dyDescent="0.25">
      <c r="A5" s="95" t="s">
        <v>6</v>
      </c>
      <c r="B5" s="97" t="s">
        <v>7</v>
      </c>
      <c r="C5" s="97" t="s">
        <v>8</v>
      </c>
      <c r="D5" s="97" t="s">
        <v>9</v>
      </c>
      <c r="E5" s="97" t="s">
        <v>10</v>
      </c>
      <c r="F5" s="91"/>
      <c r="G5" s="91"/>
      <c r="H5" s="95" t="s">
        <v>21</v>
      </c>
      <c r="I5" s="95"/>
      <c r="J5" s="95"/>
      <c r="K5" s="95"/>
      <c r="L5" s="95"/>
      <c r="M5" s="95"/>
      <c r="N5" s="95"/>
      <c r="O5" s="95"/>
      <c r="P5" s="95"/>
      <c r="Q5" s="95"/>
      <c r="R5" s="95"/>
    </row>
    <row r="6" spans="1:18" ht="41.25" customHeight="1" x14ac:dyDescent="0.25">
      <c r="A6" s="95"/>
      <c r="B6" s="97"/>
      <c r="C6" s="97"/>
      <c r="D6" s="97"/>
      <c r="E6" s="97"/>
      <c r="F6" s="91"/>
      <c r="G6" s="91"/>
      <c r="H6" s="9" t="s">
        <v>15</v>
      </c>
      <c r="I6" s="11" t="s">
        <v>16</v>
      </c>
      <c r="J6" s="41">
        <v>45017</v>
      </c>
      <c r="K6" s="41">
        <v>45047</v>
      </c>
      <c r="L6" s="41">
        <v>45078</v>
      </c>
      <c r="M6" s="50">
        <v>45108</v>
      </c>
      <c r="N6" s="50">
        <v>45139</v>
      </c>
      <c r="O6" s="50">
        <v>45170</v>
      </c>
      <c r="P6" s="11" t="s">
        <v>93</v>
      </c>
      <c r="Q6" s="96" t="s">
        <v>17</v>
      </c>
      <c r="R6" s="96"/>
    </row>
    <row r="7" spans="1:18" ht="42" customHeight="1" x14ac:dyDescent="0.25">
      <c r="A7" s="24" t="s">
        <v>22</v>
      </c>
      <c r="B7" s="26">
        <v>3</v>
      </c>
      <c r="C7" s="39">
        <v>4</v>
      </c>
      <c r="D7" s="38">
        <f>SUM(B7*C7)</f>
        <v>12</v>
      </c>
      <c r="E7" s="13"/>
      <c r="F7" s="91"/>
      <c r="G7" s="91"/>
      <c r="H7" s="58" t="s">
        <v>89</v>
      </c>
      <c r="I7" s="27">
        <v>0.45</v>
      </c>
      <c r="J7" s="28">
        <v>0.154</v>
      </c>
      <c r="K7" s="28">
        <v>0.247</v>
      </c>
      <c r="L7" s="28">
        <v>0.30499999999999999</v>
      </c>
      <c r="M7" s="29">
        <v>0.31900000000000001</v>
      </c>
      <c r="N7" s="29">
        <v>0.316</v>
      </c>
      <c r="O7" s="29">
        <v>0.28199999999999997</v>
      </c>
      <c r="P7" s="29">
        <f>AVERAGE(J7:O7)</f>
        <v>0.27050000000000002</v>
      </c>
      <c r="Q7" s="94"/>
      <c r="R7" s="94"/>
    </row>
    <row r="8" spans="1:18" ht="42" customHeight="1" x14ac:dyDescent="0.25">
      <c r="A8" s="46" t="s">
        <v>134</v>
      </c>
      <c r="B8" s="40">
        <v>2</v>
      </c>
      <c r="C8" s="39">
        <v>4</v>
      </c>
      <c r="D8" s="38">
        <f t="shared" ref="D8" si="0">SUM(B8*C8)</f>
        <v>8</v>
      </c>
      <c r="E8" s="13" t="s">
        <v>42</v>
      </c>
      <c r="F8" s="91"/>
      <c r="G8" s="91"/>
      <c r="H8" s="58" t="s">
        <v>90</v>
      </c>
      <c r="I8" s="27">
        <v>0.45</v>
      </c>
      <c r="J8" s="28">
        <v>7.4999999999999997E-2</v>
      </c>
      <c r="K8" s="28">
        <v>8.4000000000000005E-2</v>
      </c>
      <c r="L8" s="28">
        <v>6.9000000000000006E-2</v>
      </c>
      <c r="M8" s="29">
        <v>7.0000000000000007E-2</v>
      </c>
      <c r="N8" s="29">
        <v>0.08</v>
      </c>
      <c r="O8" s="29">
        <v>5.8999999999999997E-2</v>
      </c>
      <c r="P8" s="29">
        <f>AVERAGE(J8:O8)</f>
        <v>7.2833333333333347E-2</v>
      </c>
      <c r="Q8" s="116"/>
      <c r="R8" s="118"/>
    </row>
    <row r="9" spans="1:18" ht="42" customHeight="1" x14ac:dyDescent="0.25">
      <c r="A9" s="24" t="s">
        <v>20</v>
      </c>
      <c r="B9" s="40">
        <v>2</v>
      </c>
      <c r="C9" s="39">
        <v>4</v>
      </c>
      <c r="D9" s="38">
        <f t="shared" ref="D9" si="1">SUM(B9*C9)</f>
        <v>8</v>
      </c>
      <c r="E9" s="13" t="s">
        <v>42</v>
      </c>
      <c r="F9" s="91"/>
      <c r="G9" s="91"/>
      <c r="H9" s="58" t="s">
        <v>91</v>
      </c>
      <c r="I9" s="27">
        <v>0.45</v>
      </c>
      <c r="J9" s="28">
        <v>8.3000000000000004E-2</v>
      </c>
      <c r="K9" s="28">
        <v>8.5999999999999993E-2</v>
      </c>
      <c r="L9" s="28">
        <v>8.5999999999999993E-2</v>
      </c>
      <c r="M9" s="29">
        <v>8.8999999999999996E-2</v>
      </c>
      <c r="N9" s="29">
        <v>8.4000000000000005E-2</v>
      </c>
      <c r="O9" s="29">
        <v>8.5000000000000006E-2</v>
      </c>
      <c r="P9" s="29">
        <f>AVERAGE(J9:O9)</f>
        <v>8.5500000000000007E-2</v>
      </c>
      <c r="Q9" s="94"/>
      <c r="R9" s="94"/>
    </row>
    <row r="10" spans="1:18" ht="42" customHeight="1" x14ac:dyDescent="0.25">
      <c r="A10" s="24" t="s">
        <v>11</v>
      </c>
      <c r="B10" s="40">
        <v>1</v>
      </c>
      <c r="C10" s="39">
        <v>4</v>
      </c>
      <c r="D10" s="32">
        <f t="shared" ref="D10" si="2">SUM(B10*C10)</f>
        <v>4</v>
      </c>
      <c r="E10" s="13"/>
      <c r="F10" s="91"/>
      <c r="G10" s="91"/>
      <c r="H10" s="58" t="s">
        <v>92</v>
      </c>
      <c r="I10" s="27">
        <v>0.45</v>
      </c>
      <c r="J10" s="29">
        <v>0.32900000000000001</v>
      </c>
      <c r="K10" s="28">
        <v>0.443</v>
      </c>
      <c r="L10" s="29">
        <v>0.35799999999999998</v>
      </c>
      <c r="M10" s="29">
        <v>0.17199999999999999</v>
      </c>
      <c r="N10" s="29">
        <v>0.31900000000000001</v>
      </c>
      <c r="O10" s="29">
        <v>0.32</v>
      </c>
      <c r="P10" s="29">
        <f>AVERAGE(J10:O10)</f>
        <v>0.32349999999999995</v>
      </c>
      <c r="Q10" s="94"/>
      <c r="R10" s="94"/>
    </row>
    <row r="11" spans="1:18" ht="42" customHeight="1" x14ac:dyDescent="0.25">
      <c r="A11" s="24" t="s">
        <v>12</v>
      </c>
      <c r="B11" s="127" t="s">
        <v>49</v>
      </c>
      <c r="C11" s="127"/>
      <c r="D11" s="127"/>
      <c r="E11" s="127"/>
      <c r="F11" s="91"/>
      <c r="G11" s="91"/>
      <c r="H11" s="58" t="s">
        <v>163</v>
      </c>
      <c r="I11" s="27">
        <v>0.45</v>
      </c>
      <c r="J11" s="29">
        <v>9.4E-2</v>
      </c>
      <c r="K11" s="29">
        <v>0.112</v>
      </c>
      <c r="L11" s="29">
        <v>0.115</v>
      </c>
      <c r="M11" s="29">
        <v>0.11600000000000001</v>
      </c>
      <c r="N11" s="29">
        <v>0.11899999999999999</v>
      </c>
      <c r="O11" s="29">
        <v>0.109</v>
      </c>
      <c r="P11" s="29">
        <f>AVERAGE(J11:O11)</f>
        <v>0.11083333333333334</v>
      </c>
      <c r="Q11" s="94"/>
      <c r="R11" s="94"/>
    </row>
    <row r="12" spans="1:18" ht="42" customHeight="1" x14ac:dyDescent="0.25">
      <c r="A12" s="24" t="s">
        <v>13</v>
      </c>
      <c r="B12" s="127" t="s">
        <v>45</v>
      </c>
      <c r="C12" s="127"/>
      <c r="D12" s="127"/>
      <c r="E12" s="127"/>
      <c r="F12" s="91"/>
      <c r="G12" s="91"/>
      <c r="H12" s="10"/>
      <c r="I12" s="48"/>
      <c r="J12" s="48"/>
      <c r="K12" s="48"/>
      <c r="L12" s="48"/>
      <c r="M12" s="48"/>
      <c r="N12" s="48"/>
      <c r="O12" s="48"/>
      <c r="P12" s="48"/>
      <c r="Q12" s="94"/>
      <c r="R12" s="94"/>
    </row>
    <row r="13" spans="1:18" ht="35.1" customHeight="1" x14ac:dyDescent="0.25">
      <c r="A13" s="95" t="s">
        <v>14</v>
      </c>
      <c r="B13" s="95"/>
      <c r="C13" s="95"/>
      <c r="D13" s="95"/>
      <c r="E13" s="95"/>
      <c r="F13" s="95"/>
      <c r="G13" s="95"/>
      <c r="H13" s="95"/>
      <c r="I13" s="95"/>
      <c r="J13" s="95"/>
      <c r="K13" s="95"/>
      <c r="L13" s="95"/>
      <c r="M13" s="95"/>
      <c r="N13" s="95"/>
      <c r="O13" s="95"/>
      <c r="P13" s="95"/>
      <c r="Q13" s="95"/>
      <c r="R13" s="95"/>
    </row>
    <row r="14" spans="1:18" ht="60" customHeight="1" x14ac:dyDescent="0.25">
      <c r="A14" s="94" t="s">
        <v>137</v>
      </c>
      <c r="B14" s="94"/>
      <c r="C14" s="94"/>
      <c r="D14" s="94"/>
      <c r="E14" s="94"/>
      <c r="F14" s="94"/>
      <c r="G14" s="94"/>
      <c r="H14" s="94"/>
      <c r="I14" s="94"/>
      <c r="J14" s="94"/>
      <c r="K14" s="94"/>
      <c r="L14" s="94"/>
      <c r="M14" s="94"/>
      <c r="N14" s="94"/>
      <c r="O14" s="94"/>
      <c r="P14" s="94"/>
      <c r="Q14" s="94"/>
      <c r="R14" s="94"/>
    </row>
    <row r="15" spans="1:18" ht="34.5" customHeight="1" x14ac:dyDescent="0.25">
      <c r="A15" s="95" t="s">
        <v>23</v>
      </c>
      <c r="B15" s="95"/>
      <c r="C15" s="95"/>
      <c r="D15" s="95"/>
      <c r="E15" s="95"/>
      <c r="F15" s="95"/>
      <c r="G15" s="95"/>
      <c r="H15" s="95"/>
      <c r="I15" s="95"/>
      <c r="J15" s="95"/>
      <c r="K15" s="95"/>
      <c r="L15" s="95"/>
      <c r="M15" s="95"/>
      <c r="N15" s="95"/>
      <c r="O15" s="95"/>
      <c r="P15" s="95"/>
      <c r="Q15" s="95"/>
      <c r="R15" s="95"/>
    </row>
    <row r="16" spans="1:18" ht="63.75" customHeight="1" x14ac:dyDescent="0.25">
      <c r="A16" s="94" t="s">
        <v>140</v>
      </c>
      <c r="B16" s="94"/>
      <c r="C16" s="94"/>
      <c r="D16" s="94"/>
      <c r="E16" s="94"/>
      <c r="F16" s="94"/>
      <c r="G16" s="94"/>
      <c r="H16" s="94"/>
      <c r="I16" s="94"/>
      <c r="J16" s="94"/>
      <c r="K16" s="94"/>
      <c r="L16" s="94"/>
      <c r="M16" s="94"/>
      <c r="N16" s="94"/>
      <c r="O16" s="94"/>
      <c r="P16" s="94"/>
      <c r="Q16" s="94"/>
      <c r="R16" s="94"/>
    </row>
    <row r="17" spans="1:18" ht="34.5" customHeight="1" x14ac:dyDescent="0.25">
      <c r="A17" s="95" t="s">
        <v>24</v>
      </c>
      <c r="B17" s="95"/>
      <c r="C17" s="95"/>
      <c r="D17" s="95"/>
      <c r="E17" s="95"/>
      <c r="F17" s="95"/>
      <c r="G17" s="95"/>
      <c r="H17" s="95" t="s">
        <v>25</v>
      </c>
      <c r="I17" s="95"/>
      <c r="J17" s="95"/>
      <c r="K17" s="95"/>
      <c r="L17" s="95"/>
      <c r="M17" s="95"/>
      <c r="N17" s="95"/>
      <c r="O17" s="95"/>
      <c r="P17" s="95"/>
      <c r="Q17" s="95"/>
      <c r="R17" s="95"/>
    </row>
    <row r="18" spans="1:18" ht="84.75" customHeight="1" x14ac:dyDescent="0.25">
      <c r="A18" s="94" t="s">
        <v>125</v>
      </c>
      <c r="B18" s="94"/>
      <c r="C18" s="94"/>
      <c r="D18" s="94"/>
      <c r="E18" s="94"/>
      <c r="F18" s="94"/>
      <c r="G18" s="94"/>
      <c r="H18" s="94" t="s">
        <v>126</v>
      </c>
      <c r="I18" s="94"/>
      <c r="J18" s="94"/>
      <c r="K18" s="94"/>
      <c r="L18" s="94"/>
      <c r="M18" s="94"/>
      <c r="N18" s="94"/>
      <c r="O18" s="94"/>
      <c r="P18" s="94"/>
      <c r="Q18" s="94"/>
      <c r="R18" s="94"/>
    </row>
    <row r="19" spans="1:18" ht="33" customHeight="1" x14ac:dyDescent="0.25">
      <c r="A19" s="95" t="s">
        <v>27</v>
      </c>
      <c r="B19" s="95"/>
      <c r="C19" s="95"/>
      <c r="D19" s="95"/>
      <c r="E19" s="95"/>
      <c r="F19" s="95"/>
      <c r="G19" s="95"/>
      <c r="H19" s="95" t="s">
        <v>26</v>
      </c>
      <c r="I19" s="95"/>
      <c r="J19" s="95"/>
      <c r="K19" s="95"/>
      <c r="L19" s="95"/>
      <c r="M19" s="95"/>
      <c r="N19" s="95"/>
      <c r="O19" s="95"/>
      <c r="P19" s="95"/>
      <c r="Q19" s="95"/>
      <c r="R19" s="95"/>
    </row>
    <row r="20" spans="1:18" ht="33" customHeight="1" x14ac:dyDescent="0.25">
      <c r="A20" s="95"/>
      <c r="B20" s="95"/>
      <c r="C20" s="95"/>
      <c r="D20" s="95"/>
      <c r="E20" s="95"/>
      <c r="F20" s="95"/>
      <c r="G20" s="95"/>
      <c r="H20" s="100" t="s">
        <v>28</v>
      </c>
      <c r="I20" s="100"/>
      <c r="J20" s="100"/>
      <c r="K20" s="100" t="s">
        <v>30</v>
      </c>
      <c r="L20" s="100"/>
      <c r="M20" s="100"/>
      <c r="N20" s="100" t="s">
        <v>29</v>
      </c>
      <c r="O20" s="100"/>
      <c r="P20" s="100"/>
      <c r="Q20" s="36" t="s">
        <v>86</v>
      </c>
      <c r="R20" s="25" t="s">
        <v>133</v>
      </c>
    </row>
    <row r="21" spans="1:18" ht="172.5" customHeight="1" x14ac:dyDescent="0.25">
      <c r="A21" s="94" t="s">
        <v>127</v>
      </c>
      <c r="B21" s="94"/>
      <c r="C21" s="94"/>
      <c r="D21" s="94"/>
      <c r="E21" s="94"/>
      <c r="F21" s="94"/>
      <c r="G21" s="94"/>
      <c r="H21" s="94" t="s">
        <v>149</v>
      </c>
      <c r="I21" s="94"/>
      <c r="J21" s="94"/>
      <c r="K21" s="122">
        <v>45138</v>
      </c>
      <c r="L21" s="122"/>
      <c r="M21" s="122"/>
      <c r="N21" s="91" t="s">
        <v>31</v>
      </c>
      <c r="O21" s="91"/>
      <c r="P21" s="91"/>
      <c r="Q21" s="33" t="s">
        <v>18</v>
      </c>
      <c r="R21" s="77" t="s">
        <v>171</v>
      </c>
    </row>
    <row r="22" spans="1:18" ht="65.099999999999994" customHeight="1" x14ac:dyDescent="0.25">
      <c r="A22" s="24" t="s">
        <v>102</v>
      </c>
      <c r="B22" s="123" t="s">
        <v>85</v>
      </c>
      <c r="C22" s="124"/>
      <c r="D22" s="124"/>
      <c r="E22" s="124"/>
      <c r="F22" s="124"/>
      <c r="G22" s="124"/>
      <c r="H22" s="124"/>
      <c r="I22" s="124"/>
      <c r="J22" s="124"/>
      <c r="K22" s="124"/>
      <c r="L22" s="124"/>
      <c r="M22" s="124"/>
      <c r="N22" s="124"/>
      <c r="O22" s="124"/>
      <c r="P22" s="124"/>
      <c r="Q22" s="124"/>
      <c r="R22" s="125"/>
    </row>
    <row r="23" spans="1:18" ht="34.5" customHeight="1" x14ac:dyDescent="0.25">
      <c r="A23" s="95" t="s">
        <v>51</v>
      </c>
      <c r="B23" s="95"/>
      <c r="C23" s="95"/>
      <c r="D23" s="95"/>
      <c r="E23" s="95"/>
      <c r="F23" s="95"/>
      <c r="G23" s="95"/>
      <c r="H23" s="95"/>
      <c r="I23" s="95"/>
      <c r="J23" s="95"/>
      <c r="K23" s="95"/>
      <c r="L23" s="95"/>
      <c r="M23" s="95"/>
      <c r="N23" s="95"/>
      <c r="O23" s="95"/>
      <c r="P23" s="95"/>
      <c r="Q23" s="95"/>
      <c r="R23" s="95"/>
    </row>
    <row r="24" spans="1:18" ht="60" customHeight="1" x14ac:dyDescent="0.25">
      <c r="A24" s="94" t="s">
        <v>128</v>
      </c>
      <c r="B24" s="94"/>
      <c r="C24" s="94"/>
      <c r="D24" s="94"/>
      <c r="E24" s="94"/>
      <c r="F24" s="94"/>
      <c r="G24" s="94"/>
      <c r="H24" s="94"/>
      <c r="I24" s="94"/>
      <c r="J24" s="94"/>
      <c r="K24" s="94"/>
      <c r="L24" s="94"/>
      <c r="M24" s="94"/>
      <c r="N24" s="94"/>
      <c r="O24" s="94"/>
      <c r="P24" s="94"/>
      <c r="Q24" s="94"/>
      <c r="R24" s="94"/>
    </row>
    <row r="25" spans="1:18" ht="24.95" customHeight="1" x14ac:dyDescent="0.25">
      <c r="A25" s="81" t="s">
        <v>35</v>
      </c>
      <c r="B25" s="119">
        <v>45215</v>
      </c>
      <c r="C25" s="120"/>
      <c r="D25" s="120"/>
      <c r="E25" s="121"/>
      <c r="F25" s="81" t="s">
        <v>36</v>
      </c>
      <c r="G25" s="57">
        <v>45246</v>
      </c>
      <c r="H25" s="81" t="s">
        <v>37</v>
      </c>
      <c r="I25" s="94" t="s">
        <v>111</v>
      </c>
      <c r="J25" s="94"/>
      <c r="K25" s="94"/>
      <c r="L25" s="94"/>
      <c r="M25" s="94"/>
      <c r="N25" s="94"/>
      <c r="O25" s="94"/>
      <c r="P25" s="94"/>
      <c r="Q25" s="94"/>
      <c r="R25" s="94"/>
    </row>
  </sheetData>
  <mergeCells count="45">
    <mergeCell ref="A23:R23"/>
    <mergeCell ref="A24:R24"/>
    <mergeCell ref="B25:E25"/>
    <mergeCell ref="I25:R25"/>
    <mergeCell ref="B22:R22"/>
    <mergeCell ref="A21:G21"/>
    <mergeCell ref="H21:J21"/>
    <mergeCell ref="K21:M21"/>
    <mergeCell ref="N21:P21"/>
    <mergeCell ref="A18:G18"/>
    <mergeCell ref="H18:R18"/>
    <mergeCell ref="A19:G20"/>
    <mergeCell ref="H19:R19"/>
    <mergeCell ref="H20:J20"/>
    <mergeCell ref="K20:M20"/>
    <mergeCell ref="N20:P20"/>
    <mergeCell ref="A13:R13"/>
    <mergeCell ref="A14:R14"/>
    <mergeCell ref="A15:R15"/>
    <mergeCell ref="A16:R16"/>
    <mergeCell ref="A17:G17"/>
    <mergeCell ref="H17:R17"/>
    <mergeCell ref="Q10:R10"/>
    <mergeCell ref="A5:A6"/>
    <mergeCell ref="B5:B6"/>
    <mergeCell ref="C5:C6"/>
    <mergeCell ref="D5:D6"/>
    <mergeCell ref="E5:E6"/>
    <mergeCell ref="Q8:R8"/>
    <mergeCell ref="B11:E11"/>
    <mergeCell ref="Q11:R11"/>
    <mergeCell ref="B12:E12"/>
    <mergeCell ref="Q12:R12"/>
    <mergeCell ref="A1:R2"/>
    <mergeCell ref="B3:G3"/>
    <mergeCell ref="I3:M3"/>
    <mergeCell ref="N3:Q3"/>
    <mergeCell ref="B4:E4"/>
    <mergeCell ref="I4:M4"/>
    <mergeCell ref="N4:Q4"/>
    <mergeCell ref="F5:G12"/>
    <mergeCell ref="H5:R5"/>
    <mergeCell ref="Q6:R6"/>
    <mergeCell ref="Q7:R7"/>
    <mergeCell ref="Q9:R9"/>
  </mergeCells>
  <conditionalFormatting sqref="N21:P21">
    <cfRule type="containsText" dxfId="163" priority="2" operator="containsText" text="Overdue">
      <formula>NOT(ISERROR(SEARCH("Overdue",N21)))</formula>
    </cfRule>
  </conditionalFormatting>
  <conditionalFormatting sqref="N21:P21">
    <cfRule type="colorScale" priority="95">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 operator="containsText" id="{BB22C9FE-95BA-4A63-99A4-87DEEB93C378}">
            <xm:f>NOT(ISERROR(SEARCH(Lists!$A$4,N21)))</xm:f>
            <xm:f>Lists!$A$4</xm:f>
            <x14:dxf>
              <fill>
                <patternFill patternType="gray0625">
                  <bgColor theme="0" tint="-4.9989318521683403E-2"/>
                </patternFill>
              </fill>
            </x14:dxf>
          </x14:cfRule>
          <x14:cfRule type="containsText" priority="4" operator="containsText" id="{86D2B553-0F2A-46EA-9AED-C697B2FF9F6C}">
            <xm:f>NOT(ISERROR(SEARCH(Lists!$A$5,N21)))</xm:f>
            <xm:f>Lists!$A$5</xm:f>
            <x14:dxf>
              <fill>
                <patternFill>
                  <bgColor theme="5"/>
                </patternFill>
              </fill>
            </x14:dxf>
          </x14:cfRule>
          <x14:cfRule type="containsText" priority="5" operator="containsText" id="{6B5ECB1F-2275-408D-B3E1-82D7EA1755BE}">
            <xm:f>NOT(ISERROR(SEARCH(Lists!$A$4,N21)))</xm:f>
            <xm:f>Lists!$A$4</xm:f>
            <x14:dxf>
              <fill>
                <patternFill>
                  <bgColor theme="0" tint="-0.14996795556505021"/>
                </patternFill>
              </fill>
            </x14:dxf>
          </x14:cfRule>
          <x14:cfRule type="containsText" priority="6" operator="containsText" id="{F9F599DB-C90B-4DB0-A4CD-B1FA1370A64D}">
            <xm:f>NOT(ISERROR(SEARCH(Lists!$A$3,N21)))</xm:f>
            <xm:f>Lists!$A$3</xm:f>
            <x14:dxf>
              <font>
                <color rgb="FF006100"/>
              </font>
              <fill>
                <patternFill>
                  <bgColor rgb="FFC6EFCE"/>
                </patternFill>
              </fill>
            </x14:dxf>
          </x14:cfRule>
          <xm:sqref>N21:P21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Lists!$O$3:$O$9</xm:f>
          </x14:formula1>
          <xm:sqref>R3 Q21</xm:sqref>
        </x14:dataValidation>
        <x14:dataValidation type="list" allowBlank="1" showInputMessage="1" showErrorMessage="1">
          <x14:formula1>
            <xm:f>Lists!$N$3:$N$8</xm:f>
          </x14:formula1>
          <xm:sqref>I3:M3</xm:sqref>
        </x14:dataValidation>
        <x14:dataValidation type="list" allowBlank="1" showInputMessage="1" showErrorMessage="1">
          <x14:formula1>
            <xm:f>Lists!$M$3:$M$7</xm:f>
          </x14:formula1>
          <xm:sqref>R4</xm:sqref>
        </x14:dataValidation>
        <x14:dataValidation type="list" allowBlank="1" showInputMessage="1" showErrorMessage="1">
          <x14:formula1>
            <xm:f>Lists!$L$3:$L$7</xm:f>
          </x14:formula1>
          <xm:sqref>I4:M4</xm:sqref>
        </x14:dataValidation>
        <x14:dataValidation type="list" allowBlank="1" showInputMessage="1" showErrorMessage="1">
          <x14:formula1>
            <xm:f>Lists!$K$3:$K$23</xm:f>
          </x14:formula1>
          <xm:sqref>B4:E4</xm:sqref>
        </x14:dataValidation>
        <x14:dataValidation type="list" allowBlank="1" showInputMessage="1" showErrorMessage="1">
          <x14:formula1>
            <xm:f>Lists!$H$3:$H$7</xm:f>
          </x14:formula1>
          <xm:sqref>B7:C10</xm:sqref>
        </x14:dataValidation>
        <x14:dataValidation type="list" allowBlank="1" showInputMessage="1" showErrorMessage="1">
          <x14:formula1>
            <xm:f>Lists!$C$3:$C$6</xm:f>
          </x14:formula1>
          <xm:sqref>E7:E10</xm:sqref>
        </x14:dataValidation>
        <x14:dataValidation type="list" allowBlank="1" showInputMessage="1" showErrorMessage="1">
          <x14:formula1>
            <xm:f>Lists!$G$3:$G$5</xm:f>
          </x14:formula1>
          <xm:sqref>B11:E11</xm:sqref>
        </x14:dataValidation>
        <x14:dataValidation type="list" allowBlank="1" showInputMessage="1" showErrorMessage="1">
          <x14:formula1>
            <xm:f>Lists!$E$3:$E$6</xm:f>
          </x14:formula1>
          <xm:sqref>B12:E12</xm:sqref>
        </x14:dataValidation>
        <x14:dataValidation type="list" allowBlank="1" showInputMessage="1" showErrorMessage="1">
          <x14:formula1>
            <xm:f>Lists!$A$3:$A$6</xm:f>
          </x14:formula1>
          <xm:sqref>N21:P21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8B4"/>
  </sheetPr>
  <dimension ref="A1:R26"/>
  <sheetViews>
    <sheetView zoomScaleNormal="100" workbookViewId="0">
      <selection activeCell="S5" sqref="S5"/>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113</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24" t="s">
        <v>0</v>
      </c>
      <c r="B3" s="94" t="s">
        <v>87</v>
      </c>
      <c r="C3" s="94"/>
      <c r="D3" s="94"/>
      <c r="E3" s="94"/>
      <c r="F3" s="94"/>
      <c r="G3" s="94"/>
      <c r="H3" s="24" t="s">
        <v>1</v>
      </c>
      <c r="I3" s="94" t="s">
        <v>108</v>
      </c>
      <c r="J3" s="94"/>
      <c r="K3" s="94"/>
      <c r="L3" s="94"/>
      <c r="M3" s="94"/>
      <c r="N3" s="95" t="s">
        <v>2</v>
      </c>
      <c r="O3" s="95"/>
      <c r="P3" s="95"/>
      <c r="Q3" s="95"/>
      <c r="R3" s="10" t="s">
        <v>18</v>
      </c>
    </row>
    <row r="4" spans="1:18" ht="203.25" customHeight="1" x14ac:dyDescent="0.25">
      <c r="A4" s="24" t="s">
        <v>3</v>
      </c>
      <c r="B4" s="94" t="s">
        <v>60</v>
      </c>
      <c r="C4" s="94"/>
      <c r="D4" s="94"/>
      <c r="E4" s="94"/>
      <c r="F4" s="24" t="s">
        <v>4</v>
      </c>
      <c r="G4" s="10" t="s">
        <v>129</v>
      </c>
      <c r="H4" s="53" t="s">
        <v>112</v>
      </c>
      <c r="I4" s="94" t="s">
        <v>104</v>
      </c>
      <c r="J4" s="94"/>
      <c r="K4" s="94"/>
      <c r="L4" s="94"/>
      <c r="M4" s="94"/>
      <c r="N4" s="95" t="s">
        <v>5</v>
      </c>
      <c r="O4" s="95"/>
      <c r="P4" s="95"/>
      <c r="Q4" s="95"/>
      <c r="R4" s="10" t="s">
        <v>19</v>
      </c>
    </row>
    <row r="5" spans="1:18" ht="52.5" customHeight="1" x14ac:dyDescent="0.25">
      <c r="A5" s="95" t="s">
        <v>6</v>
      </c>
      <c r="B5" s="97" t="s">
        <v>7</v>
      </c>
      <c r="C5" s="97" t="s">
        <v>8</v>
      </c>
      <c r="D5" s="97" t="s">
        <v>9</v>
      </c>
      <c r="E5" s="97" t="s">
        <v>10</v>
      </c>
      <c r="F5" s="91"/>
      <c r="G5" s="91"/>
      <c r="H5" s="95" t="s">
        <v>21</v>
      </c>
      <c r="I5" s="95"/>
      <c r="J5" s="95"/>
      <c r="K5" s="95"/>
      <c r="L5" s="95"/>
      <c r="M5" s="95"/>
      <c r="N5" s="95"/>
      <c r="O5" s="95"/>
      <c r="P5" s="95"/>
      <c r="Q5" s="95"/>
      <c r="R5" s="95"/>
    </row>
    <row r="6" spans="1:18" ht="41.25" customHeight="1" x14ac:dyDescent="0.25">
      <c r="A6" s="95"/>
      <c r="B6" s="97"/>
      <c r="C6" s="97"/>
      <c r="D6" s="97"/>
      <c r="E6" s="97"/>
      <c r="F6" s="91"/>
      <c r="G6" s="91"/>
      <c r="H6" s="59" t="s">
        <v>15</v>
      </c>
      <c r="I6" s="11" t="s">
        <v>16</v>
      </c>
      <c r="J6" s="41">
        <v>45017</v>
      </c>
      <c r="K6" s="41">
        <v>45047</v>
      </c>
      <c r="L6" s="41">
        <v>45078</v>
      </c>
      <c r="M6" s="50">
        <v>45108</v>
      </c>
      <c r="N6" s="50">
        <v>45139</v>
      </c>
      <c r="O6" s="50">
        <v>45170</v>
      </c>
      <c r="P6" s="11" t="s">
        <v>93</v>
      </c>
      <c r="Q6" s="96" t="s">
        <v>17</v>
      </c>
      <c r="R6" s="96"/>
    </row>
    <row r="7" spans="1:18" ht="42" customHeight="1" x14ac:dyDescent="0.25">
      <c r="A7" s="24" t="s">
        <v>22</v>
      </c>
      <c r="B7" s="39">
        <v>4</v>
      </c>
      <c r="C7" s="39">
        <v>4</v>
      </c>
      <c r="D7" s="31">
        <f>SUM(B7*C7)</f>
        <v>16</v>
      </c>
      <c r="E7" s="13"/>
      <c r="F7" s="91"/>
      <c r="G7" s="91"/>
      <c r="H7" s="58" t="s">
        <v>89</v>
      </c>
      <c r="I7" s="27">
        <v>0.45</v>
      </c>
      <c r="J7" s="28">
        <v>0.154</v>
      </c>
      <c r="K7" s="28">
        <v>0.247</v>
      </c>
      <c r="L7" s="28">
        <v>0.30499999999999999</v>
      </c>
      <c r="M7" s="29">
        <v>0.31900000000000001</v>
      </c>
      <c r="N7" s="29">
        <v>0.316</v>
      </c>
      <c r="O7" s="29">
        <v>0.28199999999999997</v>
      </c>
      <c r="P7" s="29">
        <f>AVERAGE(J7:O7)</f>
        <v>0.27050000000000002</v>
      </c>
      <c r="Q7" s="91"/>
      <c r="R7" s="91"/>
    </row>
    <row r="8" spans="1:18" ht="42" customHeight="1" x14ac:dyDescent="0.25">
      <c r="A8" s="46" t="s">
        <v>134</v>
      </c>
      <c r="B8" s="26">
        <v>2</v>
      </c>
      <c r="C8" s="39">
        <v>4</v>
      </c>
      <c r="D8" s="38">
        <v>8</v>
      </c>
      <c r="E8" s="13" t="s">
        <v>40</v>
      </c>
      <c r="F8" s="91"/>
      <c r="G8" s="91"/>
      <c r="H8" s="58" t="s">
        <v>90</v>
      </c>
      <c r="I8" s="27">
        <v>0.45</v>
      </c>
      <c r="J8" s="28">
        <v>7.4999999999999997E-2</v>
      </c>
      <c r="K8" s="28">
        <v>8.4000000000000005E-2</v>
      </c>
      <c r="L8" s="28">
        <v>6.9000000000000006E-2</v>
      </c>
      <c r="M8" s="29">
        <v>7.0000000000000007E-2</v>
      </c>
      <c r="N8" s="29">
        <v>0.08</v>
      </c>
      <c r="O8" s="29">
        <v>5.8999999999999997E-2</v>
      </c>
      <c r="P8" s="29">
        <f>AVERAGE(J8:O8)</f>
        <v>7.2833333333333347E-2</v>
      </c>
      <c r="Q8" s="98"/>
      <c r="R8" s="99"/>
    </row>
    <row r="9" spans="1:18" ht="42" customHeight="1" x14ac:dyDescent="0.25">
      <c r="A9" s="24" t="s">
        <v>20</v>
      </c>
      <c r="B9" s="26">
        <v>2</v>
      </c>
      <c r="C9" s="39">
        <v>4</v>
      </c>
      <c r="D9" s="38">
        <v>8</v>
      </c>
      <c r="E9" s="13" t="s">
        <v>42</v>
      </c>
      <c r="F9" s="91"/>
      <c r="G9" s="91"/>
      <c r="H9" s="58" t="s">
        <v>91</v>
      </c>
      <c r="I9" s="27">
        <v>0.45</v>
      </c>
      <c r="J9" s="28">
        <v>8.3000000000000004E-2</v>
      </c>
      <c r="K9" s="28">
        <v>8.5999999999999993E-2</v>
      </c>
      <c r="L9" s="28">
        <v>8.5999999999999993E-2</v>
      </c>
      <c r="M9" s="29">
        <v>8.8999999999999996E-2</v>
      </c>
      <c r="N9" s="29">
        <v>8.4000000000000005E-2</v>
      </c>
      <c r="O9" s="29">
        <v>8.5000000000000006E-2</v>
      </c>
      <c r="P9" s="29">
        <f>AVERAGE(J9:O9)</f>
        <v>8.5500000000000007E-2</v>
      </c>
      <c r="Q9" s="91"/>
      <c r="R9" s="91"/>
    </row>
    <row r="10" spans="1:18" ht="42" customHeight="1" x14ac:dyDescent="0.25">
      <c r="A10" s="24" t="s">
        <v>11</v>
      </c>
      <c r="B10" s="40">
        <v>1</v>
      </c>
      <c r="C10" s="39">
        <v>4</v>
      </c>
      <c r="D10" s="32">
        <f t="shared" ref="D10" si="0">SUM(B10*C10)</f>
        <v>4</v>
      </c>
      <c r="E10" s="13"/>
      <c r="F10" s="91"/>
      <c r="G10" s="91"/>
      <c r="H10" s="58" t="s">
        <v>92</v>
      </c>
      <c r="I10" s="27">
        <v>0.45</v>
      </c>
      <c r="J10" s="29">
        <v>0.32900000000000001</v>
      </c>
      <c r="K10" s="28">
        <v>0.443</v>
      </c>
      <c r="L10" s="29">
        <v>0.35799999999999998</v>
      </c>
      <c r="M10" s="29">
        <v>0.17199999999999999</v>
      </c>
      <c r="N10" s="29">
        <v>0.31900000000000001</v>
      </c>
      <c r="O10" s="29">
        <v>0.32</v>
      </c>
      <c r="P10" s="29">
        <f>AVERAGE(J10:O10)</f>
        <v>0.32349999999999995</v>
      </c>
      <c r="Q10" s="91"/>
      <c r="R10" s="91"/>
    </row>
    <row r="11" spans="1:18" ht="42" customHeight="1" x14ac:dyDescent="0.25">
      <c r="A11" s="24" t="s">
        <v>12</v>
      </c>
      <c r="B11" s="127" t="s">
        <v>49</v>
      </c>
      <c r="C11" s="127"/>
      <c r="D11" s="127"/>
      <c r="E11" s="127"/>
      <c r="F11" s="91"/>
      <c r="G11" s="91"/>
      <c r="H11" s="58" t="s">
        <v>163</v>
      </c>
      <c r="I11" s="27">
        <v>0.45</v>
      </c>
      <c r="J11" s="29">
        <v>9.4E-2</v>
      </c>
      <c r="K11" s="29">
        <v>0.112</v>
      </c>
      <c r="L11" s="29">
        <v>0.115</v>
      </c>
      <c r="M11" s="29">
        <v>0.11600000000000001</v>
      </c>
      <c r="N11" s="29">
        <v>0.11899999999999999</v>
      </c>
      <c r="O11" s="29">
        <v>0.109</v>
      </c>
      <c r="P11" s="29">
        <f>AVERAGE(J11:O11)</f>
        <v>0.11083333333333334</v>
      </c>
      <c r="Q11" s="91"/>
      <c r="R11" s="91"/>
    </row>
    <row r="12" spans="1:18" ht="42" customHeight="1" x14ac:dyDescent="0.25">
      <c r="A12" s="24" t="s">
        <v>13</v>
      </c>
      <c r="B12" s="127" t="s">
        <v>45</v>
      </c>
      <c r="C12" s="127"/>
      <c r="D12" s="127"/>
      <c r="E12" s="127"/>
      <c r="F12" s="91"/>
      <c r="G12" s="91"/>
      <c r="H12" s="10"/>
      <c r="I12" s="48"/>
      <c r="J12" s="48"/>
      <c r="K12" s="48"/>
      <c r="L12" s="48"/>
      <c r="M12" s="48"/>
      <c r="N12" s="48"/>
      <c r="O12" s="48"/>
      <c r="P12" s="48"/>
      <c r="Q12" s="91"/>
      <c r="R12" s="91"/>
    </row>
    <row r="13" spans="1:18" ht="35.1" customHeight="1" x14ac:dyDescent="0.25">
      <c r="A13" s="95" t="s">
        <v>14</v>
      </c>
      <c r="B13" s="95"/>
      <c r="C13" s="95"/>
      <c r="D13" s="95"/>
      <c r="E13" s="95"/>
      <c r="F13" s="95"/>
      <c r="G13" s="95"/>
      <c r="H13" s="95"/>
      <c r="I13" s="95"/>
      <c r="J13" s="95"/>
      <c r="K13" s="95"/>
      <c r="L13" s="95"/>
      <c r="M13" s="95"/>
      <c r="N13" s="95"/>
      <c r="O13" s="95"/>
      <c r="P13" s="95"/>
      <c r="Q13" s="95"/>
      <c r="R13" s="95"/>
    </row>
    <row r="14" spans="1:18" ht="147.75" customHeight="1" x14ac:dyDescent="0.25">
      <c r="A14" s="94" t="s">
        <v>142</v>
      </c>
      <c r="B14" s="94"/>
      <c r="C14" s="94"/>
      <c r="D14" s="94"/>
      <c r="E14" s="94"/>
      <c r="F14" s="94"/>
      <c r="G14" s="94"/>
      <c r="H14" s="94"/>
      <c r="I14" s="94"/>
      <c r="J14" s="94"/>
      <c r="K14" s="94"/>
      <c r="L14" s="94"/>
      <c r="M14" s="94"/>
      <c r="N14" s="94"/>
      <c r="O14" s="94"/>
      <c r="P14" s="94"/>
      <c r="Q14" s="94"/>
      <c r="R14" s="94"/>
    </row>
    <row r="15" spans="1:18" ht="34.5" customHeight="1" x14ac:dyDescent="0.25">
      <c r="A15" s="95" t="s">
        <v>23</v>
      </c>
      <c r="B15" s="95"/>
      <c r="C15" s="95"/>
      <c r="D15" s="95"/>
      <c r="E15" s="95"/>
      <c r="F15" s="95"/>
      <c r="G15" s="95"/>
      <c r="H15" s="95"/>
      <c r="I15" s="95"/>
      <c r="J15" s="95"/>
      <c r="K15" s="95"/>
      <c r="L15" s="95"/>
      <c r="M15" s="95"/>
      <c r="N15" s="95"/>
      <c r="O15" s="95"/>
      <c r="P15" s="95"/>
      <c r="Q15" s="95"/>
      <c r="R15" s="95"/>
    </row>
    <row r="16" spans="1:18" ht="60" customHeight="1" x14ac:dyDescent="0.25">
      <c r="A16" s="94" t="s">
        <v>141</v>
      </c>
      <c r="B16" s="94"/>
      <c r="C16" s="94"/>
      <c r="D16" s="94"/>
      <c r="E16" s="94"/>
      <c r="F16" s="94"/>
      <c r="G16" s="94"/>
      <c r="H16" s="94"/>
      <c r="I16" s="94"/>
      <c r="J16" s="94"/>
      <c r="K16" s="94"/>
      <c r="L16" s="94"/>
      <c r="M16" s="94"/>
      <c r="N16" s="94"/>
      <c r="O16" s="94"/>
      <c r="P16" s="94"/>
      <c r="Q16" s="94"/>
      <c r="R16" s="94"/>
    </row>
    <row r="17" spans="1:18" ht="34.5" customHeight="1" x14ac:dyDescent="0.25">
      <c r="A17" s="95" t="s">
        <v>24</v>
      </c>
      <c r="B17" s="95"/>
      <c r="C17" s="95"/>
      <c r="D17" s="95"/>
      <c r="E17" s="95"/>
      <c r="F17" s="95"/>
      <c r="G17" s="95"/>
      <c r="H17" s="95" t="s">
        <v>25</v>
      </c>
      <c r="I17" s="95"/>
      <c r="J17" s="95"/>
      <c r="K17" s="95"/>
      <c r="L17" s="95"/>
      <c r="M17" s="95"/>
      <c r="N17" s="95"/>
      <c r="O17" s="95"/>
      <c r="P17" s="95"/>
      <c r="Q17" s="95"/>
      <c r="R17" s="95"/>
    </row>
    <row r="18" spans="1:18" ht="60" customHeight="1" x14ac:dyDescent="0.25">
      <c r="A18" s="94" t="s">
        <v>150</v>
      </c>
      <c r="B18" s="94"/>
      <c r="C18" s="94"/>
      <c r="D18" s="94"/>
      <c r="E18" s="94"/>
      <c r="F18" s="94"/>
      <c r="G18" s="94"/>
      <c r="H18" s="94" t="s">
        <v>130</v>
      </c>
      <c r="I18" s="94"/>
      <c r="J18" s="94"/>
      <c r="K18" s="94"/>
      <c r="L18" s="94"/>
      <c r="M18" s="94"/>
      <c r="N18" s="94"/>
      <c r="O18" s="94"/>
      <c r="P18" s="94"/>
      <c r="Q18" s="94"/>
      <c r="R18" s="94"/>
    </row>
    <row r="19" spans="1:18" ht="33" customHeight="1" x14ac:dyDescent="0.25">
      <c r="A19" s="95" t="s">
        <v>27</v>
      </c>
      <c r="B19" s="95"/>
      <c r="C19" s="95"/>
      <c r="D19" s="95"/>
      <c r="E19" s="95"/>
      <c r="F19" s="95"/>
      <c r="G19" s="95"/>
      <c r="H19" s="95" t="s">
        <v>26</v>
      </c>
      <c r="I19" s="95"/>
      <c r="J19" s="95"/>
      <c r="K19" s="95"/>
      <c r="L19" s="95"/>
      <c r="M19" s="95"/>
      <c r="N19" s="95"/>
      <c r="O19" s="95"/>
      <c r="P19" s="95"/>
      <c r="Q19" s="95"/>
      <c r="R19" s="95"/>
    </row>
    <row r="20" spans="1:18" ht="33" customHeight="1" x14ac:dyDescent="0.25">
      <c r="A20" s="95"/>
      <c r="B20" s="95"/>
      <c r="C20" s="95"/>
      <c r="D20" s="95"/>
      <c r="E20" s="95"/>
      <c r="F20" s="95"/>
      <c r="G20" s="95"/>
      <c r="H20" s="100" t="s">
        <v>28</v>
      </c>
      <c r="I20" s="100"/>
      <c r="J20" s="100"/>
      <c r="K20" s="100" t="s">
        <v>30</v>
      </c>
      <c r="L20" s="100"/>
      <c r="M20" s="100"/>
      <c r="N20" s="100" t="s">
        <v>29</v>
      </c>
      <c r="O20" s="100"/>
      <c r="P20" s="100"/>
      <c r="Q20" s="25" t="s">
        <v>86</v>
      </c>
      <c r="R20" s="36" t="s">
        <v>133</v>
      </c>
    </row>
    <row r="21" spans="1:18" ht="82.5" customHeight="1" x14ac:dyDescent="0.25">
      <c r="A21" s="94" t="s">
        <v>152</v>
      </c>
      <c r="B21" s="94"/>
      <c r="C21" s="94"/>
      <c r="D21" s="94"/>
      <c r="E21" s="94"/>
      <c r="F21" s="94"/>
      <c r="G21" s="94"/>
      <c r="H21" s="94" t="s">
        <v>153</v>
      </c>
      <c r="I21" s="94"/>
      <c r="J21" s="94"/>
      <c r="K21" s="122">
        <v>45260</v>
      </c>
      <c r="L21" s="122"/>
      <c r="M21" s="122"/>
      <c r="N21" s="91" t="s">
        <v>34</v>
      </c>
      <c r="O21" s="91"/>
      <c r="P21" s="91"/>
      <c r="Q21" s="33" t="s">
        <v>18</v>
      </c>
      <c r="R21" s="33" t="s">
        <v>154</v>
      </c>
    </row>
    <row r="22" spans="1:18" ht="132.75" customHeight="1" x14ac:dyDescent="0.25">
      <c r="A22" s="94" t="s">
        <v>172</v>
      </c>
      <c r="B22" s="94"/>
      <c r="C22" s="94"/>
      <c r="D22" s="94"/>
      <c r="E22" s="94"/>
      <c r="F22" s="94"/>
      <c r="G22" s="94"/>
      <c r="H22" s="94" t="s">
        <v>151</v>
      </c>
      <c r="I22" s="94"/>
      <c r="J22" s="94"/>
      <c r="K22" s="122">
        <v>45138</v>
      </c>
      <c r="L22" s="122"/>
      <c r="M22" s="122"/>
      <c r="N22" s="91" t="s">
        <v>33</v>
      </c>
      <c r="O22" s="91"/>
      <c r="P22" s="91"/>
      <c r="Q22" s="77" t="s">
        <v>18</v>
      </c>
      <c r="R22" s="77" t="s">
        <v>168</v>
      </c>
    </row>
    <row r="23" spans="1:18" ht="65.099999999999994" customHeight="1" x14ac:dyDescent="0.25">
      <c r="A23" s="24" t="s">
        <v>102</v>
      </c>
      <c r="B23" s="134">
        <v>45215</v>
      </c>
      <c r="C23" s="124"/>
      <c r="D23" s="124"/>
      <c r="E23" s="124"/>
      <c r="F23" s="124"/>
      <c r="G23" s="124"/>
      <c r="H23" s="124"/>
      <c r="I23" s="124"/>
      <c r="J23" s="124"/>
      <c r="K23" s="124"/>
      <c r="L23" s="124"/>
      <c r="M23" s="124"/>
      <c r="N23" s="124"/>
      <c r="O23" s="124"/>
      <c r="P23" s="124"/>
      <c r="Q23" s="124"/>
      <c r="R23" s="125"/>
    </row>
    <row r="24" spans="1:18" ht="34.5" customHeight="1" x14ac:dyDescent="0.25">
      <c r="A24" s="95" t="s">
        <v>51</v>
      </c>
      <c r="B24" s="95"/>
      <c r="C24" s="95"/>
      <c r="D24" s="95"/>
      <c r="E24" s="95"/>
      <c r="F24" s="95"/>
      <c r="G24" s="95"/>
      <c r="H24" s="95"/>
      <c r="I24" s="95"/>
      <c r="J24" s="95"/>
      <c r="K24" s="95"/>
      <c r="L24" s="95"/>
      <c r="M24" s="95"/>
      <c r="N24" s="95"/>
      <c r="O24" s="95"/>
      <c r="P24" s="95"/>
      <c r="Q24" s="95"/>
      <c r="R24" s="95"/>
    </row>
    <row r="25" spans="1:18" ht="60" customHeight="1" x14ac:dyDescent="0.25">
      <c r="A25" s="94"/>
      <c r="B25" s="94"/>
      <c r="C25" s="94"/>
      <c r="D25" s="94"/>
      <c r="E25" s="94"/>
      <c r="F25" s="94"/>
      <c r="G25" s="94"/>
      <c r="H25" s="94"/>
      <c r="I25" s="94"/>
      <c r="J25" s="94"/>
      <c r="K25" s="94"/>
      <c r="L25" s="94"/>
      <c r="M25" s="94"/>
      <c r="N25" s="94"/>
      <c r="O25" s="94"/>
      <c r="P25" s="94"/>
      <c r="Q25" s="94"/>
      <c r="R25" s="94"/>
    </row>
    <row r="26" spans="1:18" ht="24.95" customHeight="1" x14ac:dyDescent="0.25">
      <c r="A26" s="56" t="s">
        <v>35</v>
      </c>
      <c r="B26" s="119">
        <v>45215</v>
      </c>
      <c r="C26" s="120"/>
      <c r="D26" s="120"/>
      <c r="E26" s="121"/>
      <c r="F26" s="56" t="s">
        <v>36</v>
      </c>
      <c r="G26" s="57">
        <v>45243</v>
      </c>
      <c r="H26" s="56" t="s">
        <v>37</v>
      </c>
      <c r="I26" s="94" t="s">
        <v>111</v>
      </c>
      <c r="J26" s="94"/>
      <c r="K26" s="94"/>
      <c r="L26" s="94"/>
      <c r="M26" s="94"/>
      <c r="N26" s="94"/>
      <c r="O26" s="94"/>
      <c r="P26" s="94"/>
      <c r="Q26" s="94"/>
      <c r="R26" s="94"/>
    </row>
  </sheetData>
  <mergeCells count="49">
    <mergeCell ref="A24:R24"/>
    <mergeCell ref="A25:R25"/>
    <mergeCell ref="B26:E26"/>
    <mergeCell ref="I26:R26"/>
    <mergeCell ref="B23:R23"/>
    <mergeCell ref="A21:G21"/>
    <mergeCell ref="H21:J21"/>
    <mergeCell ref="K21:M21"/>
    <mergeCell ref="N21:P21"/>
    <mergeCell ref="A22:G22"/>
    <mergeCell ref="H22:J22"/>
    <mergeCell ref="K22:M22"/>
    <mergeCell ref="N22:P22"/>
    <mergeCell ref="A18:G18"/>
    <mergeCell ref="H18:R18"/>
    <mergeCell ref="A19:G20"/>
    <mergeCell ref="H19:R19"/>
    <mergeCell ref="H20:J20"/>
    <mergeCell ref="K20:M20"/>
    <mergeCell ref="N20:P20"/>
    <mergeCell ref="A13:R13"/>
    <mergeCell ref="A14:R14"/>
    <mergeCell ref="A15:R15"/>
    <mergeCell ref="A16:R16"/>
    <mergeCell ref="A17:G17"/>
    <mergeCell ref="H17:R17"/>
    <mergeCell ref="Q10:R10"/>
    <mergeCell ref="A5:A6"/>
    <mergeCell ref="B5:B6"/>
    <mergeCell ref="C5:C6"/>
    <mergeCell ref="D5:D6"/>
    <mergeCell ref="E5:E6"/>
    <mergeCell ref="Q8:R8"/>
    <mergeCell ref="B11:E11"/>
    <mergeCell ref="Q11:R11"/>
    <mergeCell ref="B12:E12"/>
    <mergeCell ref="Q12:R12"/>
    <mergeCell ref="A1:R2"/>
    <mergeCell ref="B3:G3"/>
    <mergeCell ref="I3:M3"/>
    <mergeCell ref="N3:Q3"/>
    <mergeCell ref="B4:E4"/>
    <mergeCell ref="I4:M4"/>
    <mergeCell ref="N4:Q4"/>
    <mergeCell ref="F5:G12"/>
    <mergeCell ref="H5:R5"/>
    <mergeCell ref="Q6:R6"/>
    <mergeCell ref="Q7:R7"/>
    <mergeCell ref="Q9:R9"/>
  </mergeCells>
  <conditionalFormatting sqref="N21:P21">
    <cfRule type="containsText" dxfId="158" priority="8" operator="containsText" text="Overdue">
      <formula>NOT(ISERROR(SEARCH("Overdue",N21)))</formula>
    </cfRule>
  </conditionalFormatting>
  <conditionalFormatting sqref="N22:P22">
    <cfRule type="containsText" dxfId="157" priority="1" operator="containsText" text="Overdue">
      <formula>NOT(ISERROR(SEARCH("Overdue",N22)))</formula>
    </cfRule>
  </conditionalFormatting>
  <conditionalFormatting sqref="N22:P22">
    <cfRule type="colorScale" priority="6">
      <colorScale>
        <cfvo type="min"/>
        <cfvo type="percentile" val="50"/>
        <cfvo type="max"/>
        <color rgb="FFF8696B"/>
        <color rgb="FFFFEB84"/>
        <color rgb="FF63BE7B"/>
      </colorScale>
    </cfRule>
  </conditionalFormatting>
  <conditionalFormatting sqref="N21:P21">
    <cfRule type="colorScale" priority="96">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9" operator="containsText" id="{EB75103C-5D1A-409D-959B-667E61A71A55}">
            <xm:f>NOT(ISERROR(SEARCH(Lists!$A$4,N21)))</xm:f>
            <xm:f>Lists!$A$4</xm:f>
            <x14:dxf>
              <fill>
                <patternFill patternType="gray0625">
                  <bgColor theme="0" tint="-4.9989318521683403E-2"/>
                </patternFill>
              </fill>
            </x14:dxf>
          </x14:cfRule>
          <x14:cfRule type="containsText" priority="10" operator="containsText" id="{34B55A19-F429-4960-9944-DFBD813FBEDB}">
            <xm:f>NOT(ISERROR(SEARCH(Lists!$A$5,N21)))</xm:f>
            <xm:f>Lists!$A$5</xm:f>
            <x14:dxf>
              <fill>
                <patternFill>
                  <bgColor theme="5"/>
                </patternFill>
              </fill>
            </x14:dxf>
          </x14:cfRule>
          <x14:cfRule type="containsText" priority="11" operator="containsText" id="{EDCBC59F-6B8E-4750-9FCE-5324D70AA3A3}">
            <xm:f>NOT(ISERROR(SEARCH(Lists!$A$4,N21)))</xm:f>
            <xm:f>Lists!$A$4</xm:f>
            <x14:dxf>
              <fill>
                <patternFill>
                  <bgColor theme="0" tint="-0.14996795556505021"/>
                </patternFill>
              </fill>
            </x14:dxf>
          </x14:cfRule>
          <x14:cfRule type="containsText" priority="12" operator="containsText" id="{888DE469-FE2D-49DD-8585-B7F9393ABCD0}">
            <xm:f>NOT(ISERROR(SEARCH(Lists!$A$3,N21)))</xm:f>
            <xm:f>Lists!$A$3</xm:f>
            <x14:dxf>
              <font>
                <color rgb="FF006100"/>
              </font>
              <fill>
                <patternFill>
                  <bgColor rgb="FFC6EFCE"/>
                </patternFill>
              </fill>
            </x14:dxf>
          </x14:cfRule>
          <xm:sqref>N21:P21</xm:sqref>
        </x14:conditionalFormatting>
        <x14:conditionalFormatting xmlns:xm="http://schemas.microsoft.com/office/excel/2006/main">
          <x14:cfRule type="containsText" priority="2" operator="containsText" id="{D7434413-5995-4F5B-89DA-7D669B348F60}">
            <xm:f>NOT(ISERROR(SEARCH(Lists!$A$4,N22)))</xm:f>
            <xm:f>Lists!$A$4</xm:f>
            <x14:dxf>
              <fill>
                <patternFill patternType="gray0625">
                  <bgColor theme="0" tint="-4.9989318521683403E-2"/>
                </patternFill>
              </fill>
            </x14:dxf>
          </x14:cfRule>
          <x14:cfRule type="containsText" priority="3" operator="containsText" id="{E17D5CCF-7EDD-4876-A04D-2CBDFD6562E9}">
            <xm:f>NOT(ISERROR(SEARCH(Lists!$A$5,N22)))</xm:f>
            <xm:f>Lists!$A$5</xm:f>
            <x14:dxf>
              <fill>
                <patternFill>
                  <bgColor theme="5"/>
                </patternFill>
              </fill>
            </x14:dxf>
          </x14:cfRule>
          <x14:cfRule type="containsText" priority="4" operator="containsText" id="{00048836-73C6-44C4-A8DD-045ADEC03904}">
            <xm:f>NOT(ISERROR(SEARCH(Lists!$A$4,N22)))</xm:f>
            <xm:f>Lists!$A$4</xm:f>
            <x14:dxf>
              <fill>
                <patternFill>
                  <bgColor theme="0" tint="-0.14996795556505021"/>
                </patternFill>
              </fill>
            </x14:dxf>
          </x14:cfRule>
          <x14:cfRule type="containsText" priority="5" operator="containsText" id="{CC2CE729-D7E1-468A-8937-95FFA4547C03}">
            <xm:f>NOT(ISERROR(SEARCH(Lists!$A$3,N22)))</xm:f>
            <xm:f>Lists!$A$3</xm:f>
            <x14:dxf>
              <font>
                <color rgb="FF006100"/>
              </font>
              <fill>
                <patternFill>
                  <bgColor rgb="FFC6EFCE"/>
                </patternFill>
              </fill>
            </x14:dxf>
          </x14:cfRule>
          <xm:sqref>N22:P22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Lists!$O$3:$O$9</xm:f>
          </x14:formula1>
          <xm:sqref>R3 Q21</xm:sqref>
        </x14:dataValidation>
        <x14:dataValidation type="list" allowBlank="1" showInputMessage="1" showErrorMessage="1">
          <x14:formula1>
            <xm:f>Lists!$N$3:$N$8</xm:f>
          </x14:formula1>
          <xm:sqref>I3:M3</xm:sqref>
        </x14:dataValidation>
        <x14:dataValidation type="list" allowBlank="1" showInputMessage="1" showErrorMessage="1">
          <x14:formula1>
            <xm:f>Lists!$M$3:$M$7</xm:f>
          </x14:formula1>
          <xm:sqref>R4</xm:sqref>
        </x14:dataValidation>
        <x14:dataValidation type="list" allowBlank="1" showInputMessage="1" showErrorMessage="1">
          <x14:formula1>
            <xm:f>Lists!$L$3:$L$7</xm:f>
          </x14:formula1>
          <xm:sqref>I4:M4</xm:sqref>
        </x14:dataValidation>
        <x14:dataValidation type="list" allowBlank="1" showInputMessage="1" showErrorMessage="1">
          <x14:formula1>
            <xm:f>Lists!$K$3:$K$23</xm:f>
          </x14:formula1>
          <xm:sqref>B4:E4</xm:sqref>
        </x14:dataValidation>
        <x14:dataValidation type="list" allowBlank="1" showInputMessage="1" showErrorMessage="1">
          <x14:formula1>
            <xm:f>Lists!$H$3:$H$7</xm:f>
          </x14:formula1>
          <xm:sqref>B7:C10</xm:sqref>
        </x14:dataValidation>
        <x14:dataValidation type="list" allowBlank="1" showInputMessage="1" showErrorMessage="1">
          <x14:formula1>
            <xm:f>Lists!$A$3:$A$6</xm:f>
          </x14:formula1>
          <xm:sqref>N21:P22</xm:sqref>
        </x14:dataValidation>
        <x14:dataValidation type="list" allowBlank="1" showInputMessage="1" showErrorMessage="1">
          <x14:formula1>
            <xm:f>Lists!$C$3:$C$6</xm:f>
          </x14:formula1>
          <xm:sqref>E7:E10</xm:sqref>
        </x14:dataValidation>
        <x14:dataValidation type="list" allowBlank="1" showInputMessage="1" showErrorMessage="1">
          <x14:formula1>
            <xm:f>Lists!$G$3:$G$5</xm:f>
          </x14:formula1>
          <xm:sqref>B11:E11</xm:sqref>
        </x14:dataValidation>
        <x14:dataValidation type="list" allowBlank="1" showInputMessage="1" showErrorMessage="1">
          <x14:formula1>
            <xm:f>Lists!$E$3:$E$6</xm:f>
          </x14:formula1>
          <xm:sqref>B12:E12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FF"/>
  </sheetPr>
  <dimension ref="A1:S32"/>
  <sheetViews>
    <sheetView workbookViewId="0">
      <selection activeCell="A14" sqref="A14:R14"/>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9" s="6" customFormat="1" ht="18.75" customHeight="1" x14ac:dyDescent="0.25">
      <c r="A1" s="92" t="s">
        <v>239</v>
      </c>
      <c r="B1" s="92"/>
      <c r="C1" s="92"/>
      <c r="D1" s="92"/>
      <c r="E1" s="92"/>
      <c r="F1" s="92"/>
      <c r="G1" s="92"/>
      <c r="H1" s="92"/>
      <c r="I1" s="92"/>
      <c r="J1" s="92"/>
      <c r="K1" s="92"/>
      <c r="L1" s="92"/>
      <c r="M1" s="92"/>
      <c r="N1" s="92"/>
      <c r="O1" s="92"/>
      <c r="P1" s="92"/>
      <c r="Q1" s="92"/>
      <c r="R1" s="92"/>
    </row>
    <row r="2" spans="1:19" x14ac:dyDescent="0.25">
      <c r="A2" s="93"/>
      <c r="B2" s="93"/>
      <c r="C2" s="93"/>
      <c r="D2" s="93"/>
      <c r="E2" s="93"/>
      <c r="F2" s="93"/>
      <c r="G2" s="93"/>
      <c r="H2" s="93"/>
      <c r="I2" s="93"/>
      <c r="J2" s="93"/>
      <c r="K2" s="93"/>
      <c r="L2" s="93"/>
      <c r="M2" s="93"/>
      <c r="N2" s="93"/>
      <c r="O2" s="93"/>
      <c r="P2" s="93"/>
      <c r="Q2" s="93"/>
      <c r="R2" s="93"/>
    </row>
    <row r="3" spans="1:19" ht="50.1" customHeight="1" x14ac:dyDescent="0.25">
      <c r="A3" s="157" t="s">
        <v>0</v>
      </c>
      <c r="B3" s="94" t="s">
        <v>238</v>
      </c>
      <c r="C3" s="94"/>
      <c r="D3" s="94"/>
      <c r="E3" s="94"/>
      <c r="F3" s="94"/>
      <c r="G3" s="94"/>
      <c r="H3" s="157" t="s">
        <v>1</v>
      </c>
      <c r="I3" s="94" t="s">
        <v>109</v>
      </c>
      <c r="J3" s="94"/>
      <c r="K3" s="94"/>
      <c r="L3" s="94"/>
      <c r="M3" s="94"/>
      <c r="N3" s="159" t="s">
        <v>2</v>
      </c>
      <c r="O3" s="159"/>
      <c r="P3" s="159"/>
      <c r="Q3" s="159"/>
      <c r="R3" s="82" t="s">
        <v>81</v>
      </c>
    </row>
    <row r="4" spans="1:19" ht="65.099999999999994" customHeight="1" x14ac:dyDescent="0.25">
      <c r="A4" s="157" t="s">
        <v>3</v>
      </c>
      <c r="B4" s="94" t="s">
        <v>54</v>
      </c>
      <c r="C4" s="94"/>
      <c r="D4" s="94"/>
      <c r="E4" s="94"/>
      <c r="F4" s="157" t="s">
        <v>4</v>
      </c>
      <c r="G4" s="82" t="s">
        <v>237</v>
      </c>
      <c r="H4" s="157" t="s">
        <v>112</v>
      </c>
      <c r="I4" s="94" t="s">
        <v>103</v>
      </c>
      <c r="J4" s="94"/>
      <c r="K4" s="94"/>
      <c r="L4" s="94"/>
      <c r="M4" s="94"/>
      <c r="N4" s="159" t="s">
        <v>5</v>
      </c>
      <c r="O4" s="159"/>
      <c r="P4" s="159"/>
      <c r="Q4" s="159"/>
      <c r="R4" s="82" t="s">
        <v>39</v>
      </c>
    </row>
    <row r="5" spans="1:19" ht="52.5" customHeight="1" x14ac:dyDescent="0.25">
      <c r="A5" s="159" t="s">
        <v>6</v>
      </c>
      <c r="B5" s="174" t="s">
        <v>7</v>
      </c>
      <c r="C5" s="174" t="s">
        <v>8</v>
      </c>
      <c r="D5" s="174" t="s">
        <v>9</v>
      </c>
      <c r="E5" s="174" t="s">
        <v>10</v>
      </c>
      <c r="F5" s="91"/>
      <c r="G5" s="91"/>
      <c r="H5" s="159" t="s">
        <v>21</v>
      </c>
      <c r="I5" s="159"/>
      <c r="J5" s="159"/>
      <c r="K5" s="159"/>
      <c r="L5" s="159"/>
      <c r="M5" s="159"/>
      <c r="N5" s="159"/>
      <c r="O5" s="159"/>
      <c r="P5" s="159"/>
      <c r="Q5" s="159"/>
      <c r="R5" s="159"/>
    </row>
    <row r="6" spans="1:19" ht="41.25" customHeight="1" x14ac:dyDescent="0.25">
      <c r="A6" s="159"/>
      <c r="B6" s="174"/>
      <c r="C6" s="174"/>
      <c r="D6" s="174"/>
      <c r="E6" s="174"/>
      <c r="F6" s="91"/>
      <c r="G6" s="91"/>
      <c r="H6" s="87" t="s">
        <v>15</v>
      </c>
      <c r="I6" s="11" t="s">
        <v>16</v>
      </c>
      <c r="J6" s="41">
        <v>45017</v>
      </c>
      <c r="K6" s="41">
        <v>45047</v>
      </c>
      <c r="L6" s="41">
        <v>45078</v>
      </c>
      <c r="M6" s="41">
        <v>45108</v>
      </c>
      <c r="N6" s="41">
        <v>45139</v>
      </c>
      <c r="O6" s="41">
        <v>45170</v>
      </c>
      <c r="P6" s="11" t="s">
        <v>236</v>
      </c>
      <c r="Q6" s="96" t="s">
        <v>17</v>
      </c>
      <c r="R6" s="96"/>
    </row>
    <row r="7" spans="1:19" ht="42" customHeight="1" x14ac:dyDescent="0.25">
      <c r="A7" s="157" t="s">
        <v>22</v>
      </c>
      <c r="B7" s="166">
        <v>5</v>
      </c>
      <c r="C7" s="166">
        <v>5</v>
      </c>
      <c r="D7" s="31">
        <f>SUM(B7*C7)</f>
        <v>25</v>
      </c>
      <c r="E7" s="13"/>
      <c r="F7" s="91"/>
      <c r="G7" s="91"/>
      <c r="H7" s="89" t="s">
        <v>235</v>
      </c>
      <c r="I7" s="162">
        <v>0</v>
      </c>
      <c r="J7" s="86">
        <v>4</v>
      </c>
      <c r="K7" s="86">
        <v>3</v>
      </c>
      <c r="L7" s="86">
        <v>4</v>
      </c>
      <c r="M7" s="86">
        <v>4</v>
      </c>
      <c r="N7" s="86">
        <v>4</v>
      </c>
      <c r="O7" s="86">
        <v>3</v>
      </c>
      <c r="P7" s="162">
        <f>SUM(J7:O7)</f>
        <v>22</v>
      </c>
      <c r="Q7" s="173" t="s">
        <v>234</v>
      </c>
      <c r="R7" s="172"/>
    </row>
    <row r="8" spans="1:19" ht="42" customHeight="1" x14ac:dyDescent="0.25">
      <c r="A8" s="157" t="s">
        <v>134</v>
      </c>
      <c r="B8" s="39">
        <v>4</v>
      </c>
      <c r="C8" s="166">
        <v>5</v>
      </c>
      <c r="D8" s="31">
        <f>SUM(B8*C8)</f>
        <v>20</v>
      </c>
      <c r="E8" s="13" t="s">
        <v>42</v>
      </c>
      <c r="F8" s="91"/>
      <c r="G8" s="91"/>
      <c r="H8" s="169" t="s">
        <v>233</v>
      </c>
      <c r="I8" s="162">
        <v>12</v>
      </c>
      <c r="J8" s="86">
        <v>2</v>
      </c>
      <c r="K8" s="86">
        <v>1</v>
      </c>
      <c r="L8" s="86">
        <v>1</v>
      </c>
      <c r="M8" s="86">
        <v>2</v>
      </c>
      <c r="N8" s="86">
        <v>0</v>
      </c>
      <c r="O8" s="86">
        <v>1</v>
      </c>
      <c r="P8" s="162">
        <f>SUM(J8:O8)</f>
        <v>7</v>
      </c>
      <c r="Q8" s="171"/>
      <c r="R8" s="170"/>
    </row>
    <row r="9" spans="1:19" ht="42" customHeight="1" x14ac:dyDescent="0.25">
      <c r="A9" s="157" t="s">
        <v>20</v>
      </c>
      <c r="B9" s="39">
        <v>4</v>
      </c>
      <c r="C9" s="166">
        <v>5</v>
      </c>
      <c r="D9" s="31">
        <f>SUM(B9*C9)</f>
        <v>20</v>
      </c>
      <c r="E9" s="13" t="s">
        <v>42</v>
      </c>
      <c r="F9" s="91"/>
      <c r="G9" s="91"/>
      <c r="H9" s="169" t="s">
        <v>232</v>
      </c>
      <c r="I9" s="162">
        <v>35</v>
      </c>
      <c r="J9" s="86">
        <v>2</v>
      </c>
      <c r="K9" s="86">
        <v>2</v>
      </c>
      <c r="L9" s="86">
        <v>3</v>
      </c>
      <c r="M9" s="86">
        <v>2</v>
      </c>
      <c r="N9" s="86">
        <v>4</v>
      </c>
      <c r="O9" s="86">
        <v>2</v>
      </c>
      <c r="P9" s="162">
        <f>SUM(J9:O9)</f>
        <v>15</v>
      </c>
      <c r="Q9" s="168"/>
      <c r="R9" s="167"/>
    </row>
    <row r="10" spans="1:19" ht="42" customHeight="1" x14ac:dyDescent="0.25">
      <c r="A10" s="157" t="s">
        <v>11</v>
      </c>
      <c r="B10" s="40">
        <v>2</v>
      </c>
      <c r="C10" s="166">
        <v>5</v>
      </c>
      <c r="D10" s="38">
        <f>SUM(B10*C10)</f>
        <v>10</v>
      </c>
      <c r="E10" s="13"/>
      <c r="F10" s="91"/>
      <c r="G10" s="91"/>
      <c r="H10" s="82"/>
      <c r="I10" s="165"/>
      <c r="J10" s="82"/>
      <c r="K10" s="82"/>
      <c r="L10" s="82"/>
      <c r="M10" s="82"/>
      <c r="N10" s="82"/>
      <c r="O10" s="82"/>
      <c r="P10" s="165"/>
      <c r="Q10" s="91"/>
      <c r="R10" s="91"/>
      <c r="S10" s="164"/>
    </row>
    <row r="11" spans="1:19" ht="42" customHeight="1" x14ac:dyDescent="0.25">
      <c r="A11" s="157" t="s">
        <v>12</v>
      </c>
      <c r="B11" s="163" t="s">
        <v>50</v>
      </c>
      <c r="C11" s="163"/>
      <c r="D11" s="163"/>
      <c r="E11" s="163"/>
      <c r="F11" s="91"/>
      <c r="G11" s="91"/>
      <c r="H11" s="82"/>
      <c r="I11" s="162"/>
      <c r="J11" s="86"/>
      <c r="K11" s="86"/>
      <c r="L11" s="86"/>
      <c r="M11" s="86"/>
      <c r="N11" s="86"/>
      <c r="O11" s="86"/>
      <c r="P11" s="162"/>
      <c r="Q11" s="94"/>
      <c r="R11" s="94"/>
    </row>
    <row r="12" spans="1:19" ht="42" customHeight="1" x14ac:dyDescent="0.25">
      <c r="A12" s="157" t="s">
        <v>13</v>
      </c>
      <c r="B12" s="163" t="s">
        <v>46</v>
      </c>
      <c r="C12" s="163"/>
      <c r="D12" s="163"/>
      <c r="E12" s="163"/>
      <c r="F12" s="91"/>
      <c r="G12" s="91"/>
      <c r="H12" s="82"/>
      <c r="I12" s="162"/>
      <c r="J12" s="86"/>
      <c r="K12" s="86"/>
      <c r="L12" s="86"/>
      <c r="M12" s="86"/>
      <c r="N12" s="86"/>
      <c r="O12" s="86"/>
      <c r="P12" s="162"/>
      <c r="Q12" s="94"/>
      <c r="R12" s="94"/>
    </row>
    <row r="13" spans="1:19" ht="35.1" customHeight="1" x14ac:dyDescent="0.25">
      <c r="A13" s="159" t="s">
        <v>14</v>
      </c>
      <c r="B13" s="159"/>
      <c r="C13" s="159"/>
      <c r="D13" s="159"/>
      <c r="E13" s="159"/>
      <c r="F13" s="159"/>
      <c r="G13" s="159"/>
      <c r="H13" s="159"/>
      <c r="I13" s="159"/>
      <c r="J13" s="159"/>
      <c r="K13" s="159"/>
      <c r="L13" s="159"/>
      <c r="M13" s="159"/>
      <c r="N13" s="159"/>
      <c r="O13" s="159"/>
      <c r="P13" s="159"/>
      <c r="Q13" s="159"/>
      <c r="R13" s="159"/>
    </row>
    <row r="14" spans="1:19" ht="60" customHeight="1" x14ac:dyDescent="0.25">
      <c r="A14" s="94" t="s">
        <v>231</v>
      </c>
      <c r="B14" s="94"/>
      <c r="C14" s="94"/>
      <c r="D14" s="94"/>
      <c r="E14" s="94"/>
      <c r="F14" s="94"/>
      <c r="G14" s="94"/>
      <c r="H14" s="94"/>
      <c r="I14" s="94"/>
      <c r="J14" s="94"/>
      <c r="K14" s="94"/>
      <c r="L14" s="94"/>
      <c r="M14" s="94"/>
      <c r="N14" s="94"/>
      <c r="O14" s="94"/>
      <c r="P14" s="94"/>
      <c r="Q14" s="94"/>
      <c r="R14" s="94"/>
    </row>
    <row r="15" spans="1:19" ht="34.5" customHeight="1" x14ac:dyDescent="0.25">
      <c r="A15" s="159" t="s">
        <v>23</v>
      </c>
      <c r="B15" s="159"/>
      <c r="C15" s="159"/>
      <c r="D15" s="159"/>
      <c r="E15" s="159"/>
      <c r="F15" s="159"/>
      <c r="G15" s="159"/>
      <c r="H15" s="159"/>
      <c r="I15" s="159"/>
      <c r="J15" s="159"/>
      <c r="K15" s="159"/>
      <c r="L15" s="159"/>
      <c r="M15" s="159"/>
      <c r="N15" s="159"/>
      <c r="O15" s="159"/>
      <c r="P15" s="159"/>
      <c r="Q15" s="159"/>
      <c r="R15" s="159"/>
    </row>
    <row r="16" spans="1:19" ht="60" customHeight="1" x14ac:dyDescent="0.25">
      <c r="A16" s="94" t="s">
        <v>230</v>
      </c>
      <c r="B16" s="94"/>
      <c r="C16" s="94"/>
      <c r="D16" s="94"/>
      <c r="E16" s="94"/>
      <c r="F16" s="94"/>
      <c r="G16" s="94"/>
      <c r="H16" s="94"/>
      <c r="I16" s="94"/>
      <c r="J16" s="94"/>
      <c r="K16" s="94"/>
      <c r="L16" s="94"/>
      <c r="M16" s="94"/>
      <c r="N16" s="94"/>
      <c r="O16" s="94"/>
      <c r="P16" s="94"/>
      <c r="Q16" s="94"/>
      <c r="R16" s="94"/>
    </row>
    <row r="17" spans="1:18" ht="34.5" customHeight="1" x14ac:dyDescent="0.25">
      <c r="A17" s="159" t="s">
        <v>24</v>
      </c>
      <c r="B17" s="159"/>
      <c r="C17" s="159"/>
      <c r="D17" s="159"/>
      <c r="E17" s="159"/>
      <c r="F17" s="159"/>
      <c r="G17" s="159"/>
      <c r="H17" s="159" t="s">
        <v>25</v>
      </c>
      <c r="I17" s="159"/>
      <c r="J17" s="159"/>
      <c r="K17" s="159"/>
      <c r="L17" s="159"/>
      <c r="M17" s="159"/>
      <c r="N17" s="159"/>
      <c r="O17" s="159"/>
      <c r="P17" s="159"/>
      <c r="Q17" s="159"/>
      <c r="R17" s="159"/>
    </row>
    <row r="18" spans="1:18" ht="185.25" customHeight="1" x14ac:dyDescent="0.25">
      <c r="A18" s="94" t="s">
        <v>229</v>
      </c>
      <c r="B18" s="94"/>
      <c r="C18" s="94"/>
      <c r="D18" s="94"/>
      <c r="E18" s="94"/>
      <c r="F18" s="94"/>
      <c r="G18" s="94"/>
      <c r="H18" s="94" t="s">
        <v>228</v>
      </c>
      <c r="I18" s="94"/>
      <c r="J18" s="94"/>
      <c r="K18" s="94"/>
      <c r="L18" s="94"/>
      <c r="M18" s="94"/>
      <c r="N18" s="94"/>
      <c r="O18" s="94"/>
      <c r="P18" s="94"/>
      <c r="Q18" s="94"/>
      <c r="R18" s="94"/>
    </row>
    <row r="19" spans="1:18" ht="33" customHeight="1" x14ac:dyDescent="0.25">
      <c r="A19" s="159" t="s">
        <v>27</v>
      </c>
      <c r="B19" s="159"/>
      <c r="C19" s="159"/>
      <c r="D19" s="159"/>
      <c r="E19" s="159"/>
      <c r="F19" s="159"/>
      <c r="G19" s="159"/>
      <c r="H19" s="159" t="s">
        <v>26</v>
      </c>
      <c r="I19" s="159"/>
      <c r="J19" s="159"/>
      <c r="K19" s="159"/>
      <c r="L19" s="159"/>
      <c r="M19" s="159"/>
      <c r="N19" s="159"/>
      <c r="O19" s="159"/>
      <c r="P19" s="159"/>
      <c r="Q19" s="159"/>
      <c r="R19" s="159"/>
    </row>
    <row r="20" spans="1:18" ht="33" customHeight="1" x14ac:dyDescent="0.25">
      <c r="A20" s="159"/>
      <c r="B20" s="159"/>
      <c r="C20" s="159"/>
      <c r="D20" s="159"/>
      <c r="E20" s="159"/>
      <c r="F20" s="159"/>
      <c r="G20" s="159"/>
      <c r="H20" s="161" t="s">
        <v>28</v>
      </c>
      <c r="I20" s="161"/>
      <c r="J20" s="161"/>
      <c r="K20" s="161" t="s">
        <v>30</v>
      </c>
      <c r="L20" s="161"/>
      <c r="M20" s="161"/>
      <c r="N20" s="161" t="s">
        <v>29</v>
      </c>
      <c r="O20" s="161"/>
      <c r="P20" s="161"/>
      <c r="Q20" s="160" t="s">
        <v>86</v>
      </c>
      <c r="R20" s="160" t="s">
        <v>133</v>
      </c>
    </row>
    <row r="21" spans="1:18" ht="75" x14ac:dyDescent="0.25">
      <c r="A21" s="94" t="s">
        <v>227</v>
      </c>
      <c r="B21" s="94"/>
      <c r="C21" s="94"/>
      <c r="D21" s="94"/>
      <c r="E21" s="94"/>
      <c r="F21" s="94"/>
      <c r="G21" s="94"/>
      <c r="H21" s="94" t="s">
        <v>226</v>
      </c>
      <c r="I21" s="94"/>
      <c r="J21" s="94"/>
      <c r="K21" s="122">
        <v>45138</v>
      </c>
      <c r="L21" s="122"/>
      <c r="M21" s="122"/>
      <c r="N21" s="98" t="s">
        <v>31</v>
      </c>
      <c r="O21" s="133"/>
      <c r="P21" s="99"/>
      <c r="Q21" s="85" t="s">
        <v>225</v>
      </c>
      <c r="R21" s="82" t="s">
        <v>224</v>
      </c>
    </row>
    <row r="22" spans="1:18" ht="30" customHeight="1" x14ac:dyDescent="0.25">
      <c r="A22" s="94" t="s">
        <v>223</v>
      </c>
      <c r="B22" s="94"/>
      <c r="C22" s="94"/>
      <c r="D22" s="94"/>
      <c r="E22" s="94"/>
      <c r="F22" s="94"/>
      <c r="G22" s="94"/>
      <c r="H22" s="94" t="s">
        <v>222</v>
      </c>
      <c r="I22" s="94"/>
      <c r="J22" s="94"/>
      <c r="K22" s="122">
        <v>45107</v>
      </c>
      <c r="L22" s="122"/>
      <c r="M22" s="122"/>
      <c r="N22" s="98" t="s">
        <v>33</v>
      </c>
      <c r="O22" s="133"/>
      <c r="P22" s="99"/>
      <c r="Q22" s="84" t="s">
        <v>221</v>
      </c>
      <c r="R22" s="82" t="s">
        <v>220</v>
      </c>
    </row>
    <row r="23" spans="1:18" ht="45" customHeight="1" x14ac:dyDescent="0.25">
      <c r="A23" s="94" t="s">
        <v>219</v>
      </c>
      <c r="B23" s="94"/>
      <c r="C23" s="94"/>
      <c r="D23" s="94"/>
      <c r="E23" s="94"/>
      <c r="F23" s="94"/>
      <c r="G23" s="94"/>
      <c r="H23" s="94" t="s">
        <v>218</v>
      </c>
      <c r="I23" s="94"/>
      <c r="J23" s="94"/>
      <c r="K23" s="122">
        <v>45138</v>
      </c>
      <c r="L23" s="122"/>
      <c r="M23" s="122"/>
      <c r="N23" s="98" t="s">
        <v>31</v>
      </c>
      <c r="O23" s="133"/>
      <c r="P23" s="99"/>
      <c r="Q23" s="84" t="s">
        <v>109</v>
      </c>
      <c r="R23" s="82" t="s">
        <v>217</v>
      </c>
    </row>
    <row r="24" spans="1:18" ht="75" x14ac:dyDescent="0.25">
      <c r="A24" s="94" t="s">
        <v>216</v>
      </c>
      <c r="B24" s="94"/>
      <c r="C24" s="94"/>
      <c r="D24" s="94"/>
      <c r="E24" s="94"/>
      <c r="F24" s="94"/>
      <c r="G24" s="94"/>
      <c r="H24" s="94" t="s">
        <v>215</v>
      </c>
      <c r="I24" s="94"/>
      <c r="J24" s="94"/>
      <c r="K24" s="122">
        <v>45107</v>
      </c>
      <c r="L24" s="122"/>
      <c r="M24" s="122"/>
      <c r="N24" s="98" t="s">
        <v>33</v>
      </c>
      <c r="O24" s="133"/>
      <c r="P24" s="99"/>
      <c r="Q24" s="84" t="s">
        <v>204</v>
      </c>
      <c r="R24" s="82" t="s">
        <v>214</v>
      </c>
    </row>
    <row r="25" spans="1:18" ht="45" customHeight="1" x14ac:dyDescent="0.25">
      <c r="A25" s="94" t="s">
        <v>213</v>
      </c>
      <c r="B25" s="94"/>
      <c r="C25" s="94"/>
      <c r="D25" s="94"/>
      <c r="E25" s="94"/>
      <c r="F25" s="94"/>
      <c r="G25" s="94"/>
      <c r="H25" s="94" t="s">
        <v>212</v>
      </c>
      <c r="I25" s="94"/>
      <c r="J25" s="94"/>
      <c r="K25" s="122">
        <v>45107</v>
      </c>
      <c r="L25" s="122"/>
      <c r="M25" s="122"/>
      <c r="N25" s="98" t="s">
        <v>31</v>
      </c>
      <c r="O25" s="133"/>
      <c r="P25" s="99"/>
      <c r="Q25" s="84" t="s">
        <v>211</v>
      </c>
      <c r="R25" s="82" t="s">
        <v>210</v>
      </c>
    </row>
    <row r="26" spans="1:18" ht="51" customHeight="1" x14ac:dyDescent="0.25">
      <c r="A26" s="116" t="s">
        <v>209</v>
      </c>
      <c r="B26" s="117"/>
      <c r="C26" s="117"/>
      <c r="D26" s="117"/>
      <c r="E26" s="117"/>
      <c r="F26" s="117"/>
      <c r="G26" s="118"/>
      <c r="H26" s="116" t="s">
        <v>208</v>
      </c>
      <c r="I26" s="117"/>
      <c r="J26" s="118"/>
      <c r="K26" s="130">
        <v>45230</v>
      </c>
      <c r="L26" s="131"/>
      <c r="M26" s="132"/>
      <c r="N26" s="98" t="s">
        <v>34</v>
      </c>
      <c r="O26" s="133"/>
      <c r="P26" s="99"/>
      <c r="Q26" s="84" t="s">
        <v>154</v>
      </c>
      <c r="R26" s="82" t="s">
        <v>207</v>
      </c>
    </row>
    <row r="27" spans="1:18" ht="62.25" customHeight="1" x14ac:dyDescent="0.25">
      <c r="A27" s="94" t="s">
        <v>206</v>
      </c>
      <c r="B27" s="94"/>
      <c r="C27" s="94"/>
      <c r="D27" s="94"/>
      <c r="E27" s="94"/>
      <c r="F27" s="94"/>
      <c r="G27" s="94"/>
      <c r="H27" s="94" t="s">
        <v>205</v>
      </c>
      <c r="I27" s="94"/>
      <c r="J27" s="94"/>
      <c r="K27" s="122">
        <v>45199</v>
      </c>
      <c r="L27" s="122"/>
      <c r="M27" s="122"/>
      <c r="N27" s="98" t="s">
        <v>33</v>
      </c>
      <c r="O27" s="133"/>
      <c r="P27" s="99"/>
      <c r="Q27" s="88" t="s">
        <v>204</v>
      </c>
      <c r="R27" s="57" t="s">
        <v>203</v>
      </c>
    </row>
    <row r="28" spans="1:18" ht="30" customHeight="1" x14ac:dyDescent="0.25">
      <c r="A28" s="94" t="s">
        <v>202</v>
      </c>
      <c r="B28" s="94"/>
      <c r="C28" s="94"/>
      <c r="D28" s="94"/>
      <c r="E28" s="94"/>
      <c r="F28" s="94"/>
      <c r="G28" s="94"/>
      <c r="H28" s="94" t="s">
        <v>201</v>
      </c>
      <c r="I28" s="94"/>
      <c r="J28" s="94"/>
      <c r="K28" s="122">
        <v>45230</v>
      </c>
      <c r="L28" s="122"/>
      <c r="M28" s="122"/>
      <c r="N28" s="98" t="s">
        <v>34</v>
      </c>
      <c r="O28" s="133"/>
      <c r="P28" s="99"/>
      <c r="Q28" s="88" t="s">
        <v>200</v>
      </c>
      <c r="R28" s="57" t="s">
        <v>199</v>
      </c>
    </row>
    <row r="29" spans="1:18" ht="65.099999999999994" customHeight="1" x14ac:dyDescent="0.25">
      <c r="A29" s="157" t="s">
        <v>198</v>
      </c>
      <c r="B29" s="101" t="s">
        <v>197</v>
      </c>
      <c r="C29" s="102"/>
      <c r="D29" s="102"/>
      <c r="E29" s="102"/>
      <c r="F29" s="102"/>
      <c r="G29" s="102"/>
      <c r="H29" s="102"/>
      <c r="I29" s="102"/>
      <c r="J29" s="102"/>
      <c r="K29" s="102"/>
      <c r="L29" s="102"/>
      <c r="M29" s="102"/>
      <c r="N29" s="102"/>
      <c r="O29" s="102"/>
      <c r="P29" s="102"/>
      <c r="Q29" s="102"/>
      <c r="R29" s="103"/>
    </row>
    <row r="30" spans="1:18" ht="34.5" customHeight="1" x14ac:dyDescent="0.25">
      <c r="A30" s="159" t="s">
        <v>51</v>
      </c>
      <c r="B30" s="159"/>
      <c r="C30" s="159"/>
      <c r="D30" s="159"/>
      <c r="E30" s="159"/>
      <c r="F30" s="159"/>
      <c r="G30" s="159"/>
      <c r="H30" s="159"/>
      <c r="I30" s="159"/>
      <c r="J30" s="159"/>
      <c r="K30" s="159"/>
      <c r="L30" s="159"/>
      <c r="M30" s="159"/>
      <c r="N30" s="159"/>
      <c r="O30" s="159"/>
      <c r="P30" s="159"/>
      <c r="Q30" s="159"/>
      <c r="R30" s="159"/>
    </row>
    <row r="31" spans="1:18" ht="60" customHeight="1" x14ac:dyDescent="0.25">
      <c r="A31" s="94" t="s">
        <v>196</v>
      </c>
      <c r="B31" s="94"/>
      <c r="C31" s="94"/>
      <c r="D31" s="94"/>
      <c r="E31" s="94"/>
      <c r="F31" s="94"/>
      <c r="G31" s="94"/>
      <c r="H31" s="94"/>
      <c r="I31" s="94"/>
      <c r="J31" s="94"/>
      <c r="K31" s="94"/>
      <c r="L31" s="94"/>
      <c r="M31" s="94"/>
      <c r="N31" s="94"/>
      <c r="O31" s="94"/>
      <c r="P31" s="94"/>
      <c r="Q31" s="94"/>
      <c r="R31" s="94"/>
    </row>
    <row r="32" spans="1:18" ht="20.100000000000001" customHeight="1" x14ac:dyDescent="0.25">
      <c r="A32" s="157" t="s">
        <v>35</v>
      </c>
      <c r="B32" s="158">
        <v>45219</v>
      </c>
      <c r="C32" s="158"/>
      <c r="D32" s="158"/>
      <c r="E32" s="158"/>
      <c r="F32" s="157" t="s">
        <v>36</v>
      </c>
      <c r="G32" s="57">
        <v>45244</v>
      </c>
      <c r="H32" s="157" t="s">
        <v>37</v>
      </c>
      <c r="I32" s="94" t="s">
        <v>111</v>
      </c>
      <c r="J32" s="94"/>
      <c r="K32" s="94"/>
      <c r="L32" s="94"/>
      <c r="M32" s="94"/>
      <c r="N32" s="94"/>
      <c r="O32" s="94"/>
      <c r="P32" s="94"/>
      <c r="Q32" s="94"/>
      <c r="R32" s="94"/>
    </row>
  </sheetData>
  <mergeCells count="71">
    <mergeCell ref="N24:P24"/>
    <mergeCell ref="K26:M26"/>
    <mergeCell ref="N26:P26"/>
    <mergeCell ref="A28:G28"/>
    <mergeCell ref="H28:J28"/>
    <mergeCell ref="K28:M28"/>
    <mergeCell ref="A31:R31"/>
    <mergeCell ref="B32:E32"/>
    <mergeCell ref="I32:R32"/>
    <mergeCell ref="A23:G23"/>
    <mergeCell ref="H23:J23"/>
    <mergeCell ref="K23:M23"/>
    <mergeCell ref="N23:P23"/>
    <mergeCell ref="A24:G24"/>
    <mergeCell ref="H24:J24"/>
    <mergeCell ref="K24:M24"/>
    <mergeCell ref="A25:G25"/>
    <mergeCell ref="H25:J25"/>
    <mergeCell ref="K25:M25"/>
    <mergeCell ref="N25:P25"/>
    <mergeCell ref="A26:G26"/>
    <mergeCell ref="H26:J26"/>
    <mergeCell ref="A22:G22"/>
    <mergeCell ref="H22:J22"/>
    <mergeCell ref="K22:M22"/>
    <mergeCell ref="N22:P22"/>
    <mergeCell ref="A30:R30"/>
    <mergeCell ref="B29:R29"/>
    <mergeCell ref="A27:G27"/>
    <mergeCell ref="H27:J27"/>
    <mergeCell ref="K27:M27"/>
    <mergeCell ref="N27:P27"/>
    <mergeCell ref="N20:P20"/>
    <mergeCell ref="A21:G21"/>
    <mergeCell ref="H21:J21"/>
    <mergeCell ref="K21:M21"/>
    <mergeCell ref="N21:P21"/>
    <mergeCell ref="A19:G20"/>
    <mergeCell ref="A5:A6"/>
    <mergeCell ref="B5:B6"/>
    <mergeCell ref="C5:C6"/>
    <mergeCell ref="D5:D6"/>
    <mergeCell ref="E5:E6"/>
    <mergeCell ref="Q7:R9"/>
    <mergeCell ref="F5:G12"/>
    <mergeCell ref="H5:R5"/>
    <mergeCell ref="Q6:R6"/>
    <mergeCell ref="B11:E11"/>
    <mergeCell ref="Q11:R11"/>
    <mergeCell ref="B12:E12"/>
    <mergeCell ref="Q12:R12"/>
    <mergeCell ref="A13:R13"/>
    <mergeCell ref="A14:R14"/>
    <mergeCell ref="A1:R2"/>
    <mergeCell ref="B3:G3"/>
    <mergeCell ref="I3:M3"/>
    <mergeCell ref="N3:Q3"/>
    <mergeCell ref="B4:E4"/>
    <mergeCell ref="I4:M4"/>
    <mergeCell ref="N4:Q4"/>
    <mergeCell ref="Q10:R10"/>
    <mergeCell ref="N28:P28"/>
    <mergeCell ref="A15:R15"/>
    <mergeCell ref="A16:R16"/>
    <mergeCell ref="A17:G17"/>
    <mergeCell ref="H17:R17"/>
    <mergeCell ref="A18:G18"/>
    <mergeCell ref="H18:R18"/>
    <mergeCell ref="H19:R19"/>
    <mergeCell ref="H20:J20"/>
    <mergeCell ref="K20:M20"/>
  </mergeCells>
  <conditionalFormatting sqref="N21:P24 N25:N28">
    <cfRule type="containsText" dxfId="148" priority="2" operator="containsText" text="Overdue">
      <formula>NOT(ISERROR(SEARCH("Overdue",N21)))</formula>
    </cfRule>
  </conditionalFormatting>
  <conditionalFormatting sqref="N23:P23">
    <cfRule type="containsText" dxfId="147" priority="1" operator="containsText" text="Off Track">
      <formula>NOT(ISERROR(SEARCH("Off Track",N23)))</formula>
    </cfRule>
  </conditionalFormatting>
  <conditionalFormatting sqref="N21:P24 N25:N28">
    <cfRule type="colorScale" priority="3">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DEE07D7-D6FC-486C-8763-BD08C3919F21}">
            <xm:f>NOT(ISERROR(SEARCH('[Quality - Board Assurance Framework.xlsx]Lists'!#REF!,N21)))</xm:f>
            <xm:f>'[Quality - Board Assurance Framework.xlsx]Lists'!#REF!</xm:f>
            <x14:dxf>
              <fill>
                <patternFill>
                  <bgColor theme="5"/>
                </patternFill>
              </fill>
            </x14:dxf>
          </x14:cfRule>
          <x14:cfRule type="containsText" priority="4" operator="containsText" id="{2F89A649-8556-41F7-81BA-CBBD178FEFF7}">
            <xm:f>NOT(ISERROR(SEARCH('[Quality - Board Assurance Framework.xlsx]Lists'!#REF!,N21)))</xm:f>
            <xm:f>'[Quality - Board Assurance Framework.xlsx]Lists'!#REF!</xm:f>
            <x14:dxf>
              <fill>
                <patternFill patternType="gray0625">
                  <bgColor theme="0" tint="-4.9989318521683403E-2"/>
                </patternFill>
              </fill>
            </x14:dxf>
          </x14:cfRule>
          <x14:cfRule type="containsText" priority="5" operator="containsText" id="{50A4050F-1570-4E07-81D9-023C7240CAB3}">
            <xm:f>NOT(ISERROR(SEARCH('[Quality - Board Assurance Framework.xlsx]Lists'!#REF!,N21)))</xm:f>
            <xm:f>'[Quality - Board Assurance Framework.xlsx]Lists'!#REF!</xm:f>
            <x14:dxf>
              <fill>
                <patternFill>
                  <bgColor theme="0" tint="-0.14996795556505021"/>
                </patternFill>
              </fill>
            </x14:dxf>
          </x14:cfRule>
          <x14:cfRule type="containsText" priority="6" operator="containsText" id="{8279C011-AAE2-43CB-81F3-8121EC921C80}">
            <xm:f>NOT(ISERROR(SEARCH('[Quality - Board Assurance Framework.xlsx]Lists'!#REF!,N21)))</xm:f>
            <xm:f>'[Quality - Board Assurance Framework.xlsx]Lists'!#REF!</xm:f>
            <x14:dxf>
              <font>
                <color rgb="FF006100"/>
              </font>
              <fill>
                <patternFill>
                  <bgColor rgb="FFC6EFCE"/>
                </patternFill>
              </fill>
            </x14:dxf>
          </x14:cfRule>
          <xm:sqref>N21:P24 N25:N28</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Framework\[Quality - Board Assurance Framework.xlsx]Lists'!#REF!</xm:f>
          </x14:formula1>
          <xm:sqref>B12:E12</xm:sqref>
        </x14:dataValidation>
        <x14:dataValidation type="list" allowBlank="1" showInputMessage="1" showErrorMessage="1">
          <x14:formula1>
            <xm:f>'S:\Board Assurance Framework\[Quality - Board Assurance Framework.xlsx]Lists'!#REF!</xm:f>
          </x14:formula1>
          <xm:sqref>B11:E11</xm:sqref>
        </x14:dataValidation>
        <x14:dataValidation type="list" allowBlank="1" showInputMessage="1" showErrorMessage="1">
          <x14:formula1>
            <xm:f>'S:\Board Assurance Framework\[Quality - Board Assurance Framework.xlsx]Lists'!#REF!</xm:f>
          </x14:formula1>
          <xm:sqref>E7:E10</xm:sqref>
        </x14:dataValidation>
        <x14:dataValidation type="list" allowBlank="1" showInputMessage="1" showErrorMessage="1">
          <x14:formula1>
            <xm:f>'S:\Board Assurance Framework\[Quality - Board Assurance Framework.xlsx]Lists'!#REF!</xm:f>
          </x14:formula1>
          <xm:sqref>N21:N28 O21:P24</xm:sqref>
        </x14:dataValidation>
        <x14:dataValidation type="list" allowBlank="1" showInputMessage="1" showErrorMessage="1">
          <x14:formula1>
            <xm:f>'S:\Board Assurance Framework\[Quality - Board Assurance Framework.xlsx]Lists'!#REF!</xm:f>
          </x14:formula1>
          <xm:sqref>B7:C10</xm:sqref>
        </x14:dataValidation>
        <x14:dataValidation type="list" allowBlank="1" showInputMessage="1" showErrorMessage="1">
          <x14:formula1>
            <xm:f>'S:\Board Assurance Framework\[Quality - Board Assurance Framework.xlsx]Lists'!#REF!</xm:f>
          </x14:formula1>
          <xm:sqref>B4:E4</xm:sqref>
        </x14:dataValidation>
        <x14:dataValidation type="list" allowBlank="1" showInputMessage="1" showErrorMessage="1">
          <x14:formula1>
            <xm:f>'S:\Board Assurance Framework\[Quality - Board Assurance Framework.xlsx]Lists'!#REF!</xm:f>
          </x14:formula1>
          <xm:sqref>I4:M4</xm:sqref>
        </x14:dataValidation>
        <x14:dataValidation type="list" allowBlank="1" showInputMessage="1" showErrorMessage="1">
          <x14:formula1>
            <xm:f>'S:\Board Assurance Framework\[Quality - Board Assurance Framework.xlsx]Lists'!#REF!</xm:f>
          </x14:formula1>
          <xm:sqref>R4</xm:sqref>
        </x14:dataValidation>
        <x14:dataValidation type="list" allowBlank="1" showInputMessage="1" showErrorMessage="1">
          <x14:formula1>
            <xm:f>'S:\Board Assurance Framework\[Quality - Board Assurance Framework.xlsx]Lists'!#REF!</xm:f>
          </x14:formula1>
          <xm:sqref>I3:M3</xm:sqref>
        </x14:dataValidation>
        <x14:dataValidation type="list" allowBlank="1" showInputMessage="1" showErrorMessage="1">
          <x14:formula1>
            <xm:f>'S:\Board Assurance Framework\[Quality - Board Assurance Framework.xlsx]Lists'!#REF!</xm:f>
          </x14:formula1>
          <xm:sqref>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9"/>
  <sheetViews>
    <sheetView zoomScaleNormal="100" workbookViewId="0">
      <selection activeCell="K11" sqref="K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268</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175" t="s">
        <v>0</v>
      </c>
      <c r="B3" s="94" t="s">
        <v>267</v>
      </c>
      <c r="C3" s="94"/>
      <c r="D3" s="94"/>
      <c r="E3" s="94"/>
      <c r="F3" s="94"/>
      <c r="G3" s="94"/>
      <c r="H3" s="175" t="s">
        <v>1</v>
      </c>
      <c r="I3" s="94" t="s">
        <v>110</v>
      </c>
      <c r="J3" s="94"/>
      <c r="K3" s="94"/>
      <c r="L3" s="94"/>
      <c r="M3" s="94"/>
      <c r="N3" s="176" t="s">
        <v>2</v>
      </c>
      <c r="O3" s="176"/>
      <c r="P3" s="176"/>
      <c r="Q3" s="176"/>
      <c r="R3" s="82" t="s">
        <v>82</v>
      </c>
    </row>
    <row r="4" spans="1:18" ht="65.099999999999994" customHeight="1" x14ac:dyDescent="0.25">
      <c r="A4" s="175" t="s">
        <v>3</v>
      </c>
      <c r="B4" s="94" t="s">
        <v>55</v>
      </c>
      <c r="C4" s="94"/>
      <c r="D4" s="94"/>
      <c r="E4" s="94"/>
      <c r="F4" s="175" t="s">
        <v>4</v>
      </c>
      <c r="G4" s="82" t="s">
        <v>266</v>
      </c>
      <c r="H4" s="175" t="s">
        <v>112</v>
      </c>
      <c r="I4" s="94" t="s">
        <v>105</v>
      </c>
      <c r="J4" s="94"/>
      <c r="K4" s="94"/>
      <c r="L4" s="94"/>
      <c r="M4" s="94"/>
      <c r="N4" s="176" t="s">
        <v>5</v>
      </c>
      <c r="O4" s="176"/>
      <c r="P4" s="176"/>
      <c r="Q4" s="176"/>
      <c r="R4" s="82" t="s">
        <v>78</v>
      </c>
    </row>
    <row r="5" spans="1:18" ht="52.5" customHeight="1" x14ac:dyDescent="0.25">
      <c r="A5" s="176" t="s">
        <v>6</v>
      </c>
      <c r="B5" s="187" t="s">
        <v>7</v>
      </c>
      <c r="C5" s="187" t="s">
        <v>8</v>
      </c>
      <c r="D5" s="187" t="s">
        <v>9</v>
      </c>
      <c r="E5" s="187" t="s">
        <v>10</v>
      </c>
      <c r="F5" s="91"/>
      <c r="G5" s="91"/>
      <c r="H5" s="176" t="s">
        <v>21</v>
      </c>
      <c r="I5" s="176"/>
      <c r="J5" s="176"/>
      <c r="K5" s="176"/>
      <c r="L5" s="176"/>
      <c r="M5" s="176"/>
      <c r="N5" s="176"/>
      <c r="O5" s="176"/>
      <c r="P5" s="176"/>
      <c r="Q5" s="176"/>
      <c r="R5" s="176"/>
    </row>
    <row r="6" spans="1:18" ht="41.25" customHeight="1" x14ac:dyDescent="0.25">
      <c r="A6" s="176"/>
      <c r="B6" s="187"/>
      <c r="C6" s="187"/>
      <c r="D6" s="187"/>
      <c r="E6" s="187"/>
      <c r="F6" s="91"/>
      <c r="G6" s="91"/>
      <c r="H6" s="87" t="s">
        <v>15</v>
      </c>
      <c r="I6" s="11" t="s">
        <v>16</v>
      </c>
      <c r="J6" s="41">
        <v>45017</v>
      </c>
      <c r="K6" s="41">
        <v>45047</v>
      </c>
      <c r="L6" s="41">
        <v>45078</v>
      </c>
      <c r="M6" s="41">
        <v>45108</v>
      </c>
      <c r="N6" s="41">
        <v>45139</v>
      </c>
      <c r="O6" s="41">
        <v>45170</v>
      </c>
      <c r="P6" s="11" t="s">
        <v>93</v>
      </c>
      <c r="Q6" s="96" t="s">
        <v>17</v>
      </c>
      <c r="R6" s="96"/>
    </row>
    <row r="7" spans="1:18" ht="42" customHeight="1" x14ac:dyDescent="0.25">
      <c r="A7" s="175" t="s">
        <v>22</v>
      </c>
      <c r="B7" s="183">
        <v>4</v>
      </c>
      <c r="C7" s="183">
        <v>4</v>
      </c>
      <c r="D7" s="31">
        <f>SUM(B7*C7)</f>
        <v>16</v>
      </c>
      <c r="E7" s="13"/>
      <c r="F7" s="91"/>
      <c r="G7" s="91"/>
      <c r="H7" s="82" t="s">
        <v>265</v>
      </c>
      <c r="I7" s="185">
        <v>0.09</v>
      </c>
      <c r="J7" s="186">
        <v>7.4999999999999997E-2</v>
      </c>
      <c r="K7" s="186">
        <v>7.1999999999999995E-2</v>
      </c>
      <c r="L7" s="186">
        <v>6.2E-2</v>
      </c>
      <c r="M7" s="186">
        <v>5.5E-2</v>
      </c>
      <c r="N7" s="186">
        <v>4.8000000000000001E-2</v>
      </c>
      <c r="O7" s="186">
        <v>4.2000000000000003E-2</v>
      </c>
      <c r="P7" s="185">
        <f>AVERAGE(J7:O7)</f>
        <v>5.8999999999999997E-2</v>
      </c>
      <c r="Q7" s="91"/>
      <c r="R7" s="91"/>
    </row>
    <row r="8" spans="1:18" ht="42" customHeight="1" x14ac:dyDescent="0.25">
      <c r="A8" s="175" t="s">
        <v>264</v>
      </c>
      <c r="B8" s="26">
        <v>3</v>
      </c>
      <c r="C8" s="183">
        <v>4</v>
      </c>
      <c r="D8" s="182">
        <f>SUM(B8*C8)</f>
        <v>12</v>
      </c>
      <c r="E8" s="13" t="s">
        <v>42</v>
      </c>
      <c r="F8" s="91"/>
      <c r="G8" s="91"/>
      <c r="H8" s="82" t="s">
        <v>263</v>
      </c>
      <c r="I8" s="185">
        <v>0.04</v>
      </c>
      <c r="J8" s="186">
        <v>0.04</v>
      </c>
      <c r="K8" s="186">
        <v>3.9E-2</v>
      </c>
      <c r="L8" s="186">
        <v>3.7999999999999999E-2</v>
      </c>
      <c r="M8" s="186">
        <v>4.2000000000000003E-2</v>
      </c>
      <c r="N8" s="186">
        <v>4.5999999999999999E-2</v>
      </c>
      <c r="O8" s="186">
        <v>4.9000000000000002E-2</v>
      </c>
      <c r="P8" s="185">
        <f>AVERAGE(J8:O8)</f>
        <v>4.2333333333333334E-2</v>
      </c>
      <c r="Q8" s="98"/>
      <c r="R8" s="99"/>
    </row>
    <row r="9" spans="1:18" ht="42" customHeight="1" x14ac:dyDescent="0.25">
      <c r="A9" s="175" t="s">
        <v>20</v>
      </c>
      <c r="B9" s="26">
        <v>3</v>
      </c>
      <c r="C9" s="183">
        <v>4</v>
      </c>
      <c r="D9" s="182">
        <f>SUM(B9*C9)</f>
        <v>12</v>
      </c>
      <c r="E9" s="13" t="s">
        <v>42</v>
      </c>
      <c r="F9" s="91"/>
      <c r="G9" s="91"/>
      <c r="H9" s="82" t="s">
        <v>262</v>
      </c>
      <c r="I9" s="185">
        <v>0.85</v>
      </c>
      <c r="J9" s="186">
        <v>0.877</v>
      </c>
      <c r="K9" s="186">
        <v>0.89900000000000002</v>
      </c>
      <c r="L9" s="186">
        <v>0.91100000000000003</v>
      </c>
      <c r="M9" s="186">
        <v>0.91800000000000004</v>
      </c>
      <c r="N9" s="186">
        <v>0.90500000000000003</v>
      </c>
      <c r="O9" s="186">
        <v>0.88100000000000001</v>
      </c>
      <c r="P9" s="185">
        <f>AVERAGE(J9:O9)</f>
        <v>0.89850000000000019</v>
      </c>
      <c r="Q9" s="91"/>
      <c r="R9" s="91"/>
    </row>
    <row r="10" spans="1:18" ht="42" customHeight="1" x14ac:dyDescent="0.25">
      <c r="A10" s="175" t="s">
        <v>11</v>
      </c>
      <c r="B10" s="184">
        <v>2</v>
      </c>
      <c r="C10" s="183">
        <v>4</v>
      </c>
      <c r="D10" s="182">
        <f>SUM(B10*C10)</f>
        <v>8</v>
      </c>
      <c r="E10" s="13"/>
      <c r="F10" s="91"/>
      <c r="G10" s="91"/>
      <c r="H10" s="82" t="s">
        <v>261</v>
      </c>
      <c r="I10" s="86" t="s">
        <v>259</v>
      </c>
      <c r="J10" s="82"/>
      <c r="K10" s="82"/>
      <c r="L10" s="82"/>
      <c r="M10" s="82"/>
      <c r="N10" s="82"/>
      <c r="O10" s="82"/>
      <c r="P10" s="82"/>
      <c r="Q10" s="91"/>
      <c r="R10" s="91"/>
    </row>
    <row r="11" spans="1:18" ht="42" customHeight="1" x14ac:dyDescent="0.25">
      <c r="A11" s="175" t="s">
        <v>12</v>
      </c>
      <c r="B11" s="91" t="s">
        <v>49</v>
      </c>
      <c r="C11" s="91"/>
      <c r="D11" s="91"/>
      <c r="E11" s="91"/>
      <c r="F11" s="91"/>
      <c r="G11" s="91"/>
      <c r="H11" s="82" t="s">
        <v>260</v>
      </c>
      <c r="I11" s="86" t="s">
        <v>259</v>
      </c>
      <c r="J11" s="86"/>
      <c r="K11" s="86"/>
      <c r="L11" s="86"/>
      <c r="M11" s="86"/>
      <c r="N11" s="86"/>
      <c r="O11" s="86"/>
      <c r="P11" s="86"/>
      <c r="Q11" s="91"/>
      <c r="R11" s="91"/>
    </row>
    <row r="12" spans="1:18" ht="42" customHeight="1" x14ac:dyDescent="0.25">
      <c r="A12" s="175" t="s">
        <v>13</v>
      </c>
      <c r="B12" s="91" t="s">
        <v>45</v>
      </c>
      <c r="C12" s="91"/>
      <c r="D12" s="91"/>
      <c r="E12" s="91"/>
      <c r="F12" s="91"/>
      <c r="G12" s="91"/>
      <c r="H12" s="82"/>
      <c r="I12" s="86"/>
      <c r="J12" s="86"/>
      <c r="K12" s="86"/>
      <c r="L12" s="86"/>
      <c r="M12" s="86"/>
      <c r="N12" s="86"/>
      <c r="O12" s="86"/>
      <c r="P12" s="86"/>
      <c r="Q12" s="91"/>
      <c r="R12" s="91"/>
    </row>
    <row r="13" spans="1:18" ht="35.1" customHeight="1" x14ac:dyDescent="0.25">
      <c r="A13" s="176" t="s">
        <v>14</v>
      </c>
      <c r="B13" s="176"/>
      <c r="C13" s="176"/>
      <c r="D13" s="176"/>
      <c r="E13" s="176"/>
      <c r="F13" s="176"/>
      <c r="G13" s="176"/>
      <c r="H13" s="176"/>
      <c r="I13" s="176"/>
      <c r="J13" s="176"/>
      <c r="K13" s="176"/>
      <c r="L13" s="176"/>
      <c r="M13" s="176"/>
      <c r="N13" s="176"/>
      <c r="O13" s="176"/>
      <c r="P13" s="176"/>
      <c r="Q13" s="176"/>
      <c r="R13" s="176"/>
    </row>
    <row r="14" spans="1:18" ht="60" customHeight="1" x14ac:dyDescent="0.25">
      <c r="A14" s="94" t="s">
        <v>258</v>
      </c>
      <c r="B14" s="94"/>
      <c r="C14" s="94"/>
      <c r="D14" s="94"/>
      <c r="E14" s="94"/>
      <c r="F14" s="94"/>
      <c r="G14" s="94"/>
      <c r="H14" s="94"/>
      <c r="I14" s="94"/>
      <c r="J14" s="94"/>
      <c r="K14" s="94"/>
      <c r="L14" s="94"/>
      <c r="M14" s="94"/>
      <c r="N14" s="94"/>
      <c r="O14" s="94"/>
      <c r="P14" s="94"/>
      <c r="Q14" s="94"/>
      <c r="R14" s="94"/>
    </row>
    <row r="15" spans="1:18" ht="34.5" customHeight="1" x14ac:dyDescent="0.25">
      <c r="A15" s="176" t="s">
        <v>23</v>
      </c>
      <c r="B15" s="176"/>
      <c r="C15" s="176"/>
      <c r="D15" s="176"/>
      <c r="E15" s="176"/>
      <c r="F15" s="176"/>
      <c r="G15" s="176"/>
      <c r="H15" s="176"/>
      <c r="I15" s="176"/>
      <c r="J15" s="176"/>
      <c r="K15" s="176"/>
      <c r="L15" s="176"/>
      <c r="M15" s="176"/>
      <c r="N15" s="176"/>
      <c r="O15" s="176"/>
      <c r="P15" s="176"/>
      <c r="Q15" s="176"/>
      <c r="R15" s="176"/>
    </row>
    <row r="16" spans="1:18" ht="60" customHeight="1" x14ac:dyDescent="0.25">
      <c r="A16" s="94" t="s">
        <v>257</v>
      </c>
      <c r="B16" s="94"/>
      <c r="C16" s="94"/>
      <c r="D16" s="94"/>
      <c r="E16" s="94"/>
      <c r="F16" s="94"/>
      <c r="G16" s="94"/>
      <c r="H16" s="94"/>
      <c r="I16" s="94"/>
      <c r="J16" s="94"/>
      <c r="K16" s="94"/>
      <c r="L16" s="94"/>
      <c r="M16" s="94"/>
      <c r="N16" s="94"/>
      <c r="O16" s="94"/>
      <c r="P16" s="94"/>
      <c r="Q16" s="94"/>
      <c r="R16" s="94"/>
    </row>
    <row r="17" spans="1:18" ht="34.5" customHeight="1" x14ac:dyDescent="0.25">
      <c r="A17" s="176" t="s">
        <v>24</v>
      </c>
      <c r="B17" s="176"/>
      <c r="C17" s="176"/>
      <c r="D17" s="176"/>
      <c r="E17" s="176"/>
      <c r="F17" s="176"/>
      <c r="G17" s="176"/>
      <c r="H17" s="176" t="s">
        <v>25</v>
      </c>
      <c r="I17" s="176"/>
      <c r="J17" s="176"/>
      <c r="K17" s="176"/>
      <c r="L17" s="176"/>
      <c r="M17" s="176"/>
      <c r="N17" s="176"/>
      <c r="O17" s="176"/>
      <c r="P17" s="176"/>
      <c r="Q17" s="176"/>
      <c r="R17" s="176"/>
    </row>
    <row r="18" spans="1:18" ht="300.75" customHeight="1" x14ac:dyDescent="0.25">
      <c r="A18" s="94" t="s">
        <v>256</v>
      </c>
      <c r="B18" s="94"/>
      <c r="C18" s="94"/>
      <c r="D18" s="94"/>
      <c r="E18" s="94"/>
      <c r="F18" s="94"/>
      <c r="G18" s="94"/>
      <c r="H18" s="94" t="s">
        <v>255</v>
      </c>
      <c r="I18" s="94"/>
      <c r="J18" s="94"/>
      <c r="K18" s="94"/>
      <c r="L18" s="94"/>
      <c r="M18" s="94"/>
      <c r="N18" s="94"/>
      <c r="O18" s="94"/>
      <c r="P18" s="94"/>
      <c r="Q18" s="94"/>
      <c r="R18" s="94"/>
    </row>
    <row r="19" spans="1:18" ht="33" customHeight="1" x14ac:dyDescent="0.25">
      <c r="A19" s="176" t="s">
        <v>27</v>
      </c>
      <c r="B19" s="176"/>
      <c r="C19" s="176"/>
      <c r="D19" s="176"/>
      <c r="E19" s="176"/>
      <c r="F19" s="176"/>
      <c r="G19" s="176"/>
      <c r="H19" s="176" t="s">
        <v>26</v>
      </c>
      <c r="I19" s="176"/>
      <c r="J19" s="176"/>
      <c r="K19" s="176"/>
      <c r="L19" s="176"/>
      <c r="M19" s="176"/>
      <c r="N19" s="176"/>
      <c r="O19" s="176"/>
      <c r="P19" s="176"/>
      <c r="Q19" s="176"/>
      <c r="R19" s="176"/>
    </row>
    <row r="20" spans="1:18" ht="33" customHeight="1" x14ac:dyDescent="0.25">
      <c r="A20" s="176"/>
      <c r="B20" s="176"/>
      <c r="C20" s="176"/>
      <c r="D20" s="176"/>
      <c r="E20" s="176"/>
      <c r="F20" s="176"/>
      <c r="G20" s="176"/>
      <c r="H20" s="181" t="s">
        <v>28</v>
      </c>
      <c r="I20" s="181"/>
      <c r="J20" s="181"/>
      <c r="K20" s="181" t="s">
        <v>30</v>
      </c>
      <c r="L20" s="181"/>
      <c r="M20" s="181"/>
      <c r="N20" s="181" t="s">
        <v>29</v>
      </c>
      <c r="O20" s="181"/>
      <c r="P20" s="181"/>
      <c r="Q20" s="180" t="s">
        <v>86</v>
      </c>
      <c r="R20" s="180" t="s">
        <v>133</v>
      </c>
    </row>
    <row r="21" spans="1:18" ht="61.5" customHeight="1" x14ac:dyDescent="0.25">
      <c r="A21" s="94" t="s">
        <v>254</v>
      </c>
      <c r="B21" s="94"/>
      <c r="C21" s="94"/>
      <c r="D21" s="94"/>
      <c r="E21" s="94"/>
      <c r="F21" s="94"/>
      <c r="G21" s="94"/>
      <c r="H21" s="94" t="s">
        <v>253</v>
      </c>
      <c r="I21" s="94"/>
      <c r="J21" s="94"/>
      <c r="K21" s="122" t="s">
        <v>252</v>
      </c>
      <c r="L21" s="122"/>
      <c r="M21" s="122"/>
      <c r="N21" s="91" t="s">
        <v>34</v>
      </c>
      <c r="O21" s="91"/>
      <c r="P21" s="91"/>
      <c r="Q21" s="86" t="s">
        <v>82</v>
      </c>
      <c r="R21" s="86"/>
    </row>
    <row r="22" spans="1:18" ht="53.25" customHeight="1" x14ac:dyDescent="0.25">
      <c r="A22" s="94" t="s">
        <v>251</v>
      </c>
      <c r="B22" s="94"/>
      <c r="C22" s="94"/>
      <c r="D22" s="94"/>
      <c r="E22" s="94"/>
      <c r="F22" s="94"/>
      <c r="G22" s="94"/>
      <c r="H22" s="94" t="s">
        <v>250</v>
      </c>
      <c r="I22" s="94"/>
      <c r="J22" s="94"/>
      <c r="K22" s="122">
        <v>45016</v>
      </c>
      <c r="L22" s="122"/>
      <c r="M22" s="122"/>
      <c r="N22" s="91" t="s">
        <v>31</v>
      </c>
      <c r="O22" s="91"/>
      <c r="P22" s="91"/>
      <c r="Q22" s="86" t="s">
        <v>249</v>
      </c>
      <c r="R22" s="86"/>
    </row>
    <row r="23" spans="1:18" ht="54" customHeight="1" x14ac:dyDescent="0.25">
      <c r="A23" s="94" t="s">
        <v>248</v>
      </c>
      <c r="B23" s="94"/>
      <c r="C23" s="94"/>
      <c r="D23" s="94"/>
      <c r="E23" s="94"/>
      <c r="F23" s="94"/>
      <c r="G23" s="94"/>
      <c r="H23" s="94" t="s">
        <v>247</v>
      </c>
      <c r="I23" s="94"/>
      <c r="J23" s="94"/>
      <c r="K23" s="122">
        <v>45230</v>
      </c>
      <c r="L23" s="122"/>
      <c r="M23" s="122"/>
      <c r="N23" s="91" t="s">
        <v>34</v>
      </c>
      <c r="O23" s="91"/>
      <c r="P23" s="91"/>
      <c r="Q23" s="86" t="s">
        <v>82</v>
      </c>
      <c r="R23" s="86"/>
    </row>
    <row r="24" spans="1:18" ht="54" customHeight="1" x14ac:dyDescent="0.25">
      <c r="A24" s="116" t="s">
        <v>246</v>
      </c>
      <c r="B24" s="117"/>
      <c r="C24" s="117"/>
      <c r="D24" s="117"/>
      <c r="E24" s="117"/>
      <c r="F24" s="117"/>
      <c r="G24" s="118"/>
      <c r="H24" s="94" t="s">
        <v>245</v>
      </c>
      <c r="I24" s="94"/>
      <c r="J24" s="94"/>
      <c r="K24" s="122">
        <v>45230</v>
      </c>
      <c r="L24" s="122"/>
      <c r="M24" s="122"/>
      <c r="N24" s="91" t="s">
        <v>34</v>
      </c>
      <c r="O24" s="91"/>
      <c r="P24" s="91"/>
      <c r="Q24" s="86" t="s">
        <v>82</v>
      </c>
      <c r="R24" s="86"/>
    </row>
    <row r="25" spans="1:18" ht="54" customHeight="1" x14ac:dyDescent="0.25">
      <c r="A25" s="116" t="s">
        <v>244</v>
      </c>
      <c r="B25" s="117"/>
      <c r="C25" s="117"/>
      <c r="D25" s="117"/>
      <c r="E25" s="117"/>
      <c r="F25" s="117"/>
      <c r="G25" s="118"/>
      <c r="H25" s="94" t="s">
        <v>243</v>
      </c>
      <c r="I25" s="94"/>
      <c r="J25" s="94"/>
      <c r="K25" s="122">
        <v>45214</v>
      </c>
      <c r="L25" s="122"/>
      <c r="M25" s="122"/>
      <c r="N25" s="91" t="s">
        <v>31</v>
      </c>
      <c r="O25" s="91"/>
      <c r="P25" s="91"/>
      <c r="Q25" s="86" t="s">
        <v>82</v>
      </c>
      <c r="R25" s="86"/>
    </row>
    <row r="26" spans="1:18" ht="409.5" customHeight="1" x14ac:dyDescent="0.25">
      <c r="A26" s="175" t="s">
        <v>102</v>
      </c>
      <c r="B26" s="179" t="s">
        <v>242</v>
      </c>
      <c r="C26" s="178"/>
      <c r="D26" s="178"/>
      <c r="E26" s="178"/>
      <c r="F26" s="178"/>
      <c r="G26" s="178"/>
      <c r="H26" s="178"/>
      <c r="I26" s="178"/>
      <c r="J26" s="178"/>
      <c r="K26" s="178"/>
      <c r="L26" s="178"/>
      <c r="M26" s="178"/>
      <c r="N26" s="178"/>
      <c r="O26" s="178"/>
      <c r="P26" s="178"/>
      <c r="Q26" s="178"/>
      <c r="R26" s="177"/>
    </row>
    <row r="27" spans="1:18" ht="34.5" customHeight="1" x14ac:dyDescent="0.25">
      <c r="A27" s="176" t="s">
        <v>51</v>
      </c>
      <c r="B27" s="176"/>
      <c r="C27" s="176"/>
      <c r="D27" s="176"/>
      <c r="E27" s="176"/>
      <c r="F27" s="176"/>
      <c r="G27" s="176"/>
      <c r="H27" s="176"/>
      <c r="I27" s="176"/>
      <c r="J27" s="176"/>
      <c r="K27" s="176"/>
      <c r="L27" s="176"/>
      <c r="M27" s="176"/>
      <c r="N27" s="176"/>
      <c r="O27" s="176"/>
      <c r="P27" s="176"/>
      <c r="Q27" s="176"/>
      <c r="R27" s="176"/>
    </row>
    <row r="28" spans="1:18" ht="60" customHeight="1" x14ac:dyDescent="0.25">
      <c r="A28" s="94" t="s">
        <v>241</v>
      </c>
      <c r="B28" s="94"/>
      <c r="C28" s="94"/>
      <c r="D28" s="94"/>
      <c r="E28" s="94"/>
      <c r="F28" s="94"/>
      <c r="G28" s="94"/>
      <c r="H28" s="94"/>
      <c r="I28" s="94"/>
      <c r="J28" s="94"/>
      <c r="K28" s="94"/>
      <c r="L28" s="94"/>
      <c r="M28" s="94"/>
      <c r="N28" s="94"/>
      <c r="O28" s="94"/>
      <c r="P28" s="94"/>
      <c r="Q28" s="94"/>
      <c r="R28" s="94"/>
    </row>
    <row r="29" spans="1:18" ht="27.75" customHeight="1" x14ac:dyDescent="0.25">
      <c r="A29" s="175" t="s">
        <v>35</v>
      </c>
      <c r="B29" s="158">
        <v>45182</v>
      </c>
      <c r="C29" s="158"/>
      <c r="D29" s="158"/>
      <c r="E29" s="158"/>
      <c r="F29" s="175" t="s">
        <v>36</v>
      </c>
      <c r="G29" s="57">
        <v>45212</v>
      </c>
      <c r="H29" s="175" t="s">
        <v>37</v>
      </c>
      <c r="I29" s="94" t="s">
        <v>240</v>
      </c>
      <c r="J29" s="94"/>
      <c r="K29" s="94"/>
      <c r="L29" s="94"/>
      <c r="M29" s="94"/>
      <c r="N29" s="94"/>
      <c r="O29" s="94"/>
      <c r="P29" s="94"/>
      <c r="Q29" s="94"/>
      <c r="R29" s="94"/>
    </row>
  </sheetData>
  <mergeCells count="61">
    <mergeCell ref="N4:Q4"/>
    <mergeCell ref="Q8:R8"/>
    <mergeCell ref="F5:G12"/>
    <mergeCell ref="H5:R5"/>
    <mergeCell ref="Q6:R6"/>
    <mergeCell ref="Q7:R7"/>
    <mergeCell ref="B11:E11"/>
    <mergeCell ref="Q11:R11"/>
    <mergeCell ref="B12:E12"/>
    <mergeCell ref="Q12:R12"/>
    <mergeCell ref="A1:R2"/>
    <mergeCell ref="B3:G3"/>
    <mergeCell ref="I3:M3"/>
    <mergeCell ref="N3:Q3"/>
    <mergeCell ref="B4:E4"/>
    <mergeCell ref="I4:M4"/>
    <mergeCell ref="Q9:R9"/>
    <mergeCell ref="Q10:R10"/>
    <mergeCell ref="A5:A6"/>
    <mergeCell ref="B5:B6"/>
    <mergeCell ref="C5:C6"/>
    <mergeCell ref="D5:D6"/>
    <mergeCell ref="E5:E6"/>
    <mergeCell ref="A13:R13"/>
    <mergeCell ref="A14:R14"/>
    <mergeCell ref="A15:R15"/>
    <mergeCell ref="A16:R16"/>
    <mergeCell ref="A17:G17"/>
    <mergeCell ref="H17:R17"/>
    <mergeCell ref="A18:G18"/>
    <mergeCell ref="H18:R18"/>
    <mergeCell ref="A19:G20"/>
    <mergeCell ref="H19:R19"/>
    <mergeCell ref="H20:J20"/>
    <mergeCell ref="K20:M20"/>
    <mergeCell ref="N20:P20"/>
    <mergeCell ref="A27:R27"/>
    <mergeCell ref="H24:J24"/>
    <mergeCell ref="K24:M24"/>
    <mergeCell ref="N24:P24"/>
    <mergeCell ref="A24:G24"/>
    <mergeCell ref="A25:G25"/>
    <mergeCell ref="N23:P23"/>
    <mergeCell ref="B26:R26"/>
    <mergeCell ref="H25:J25"/>
    <mergeCell ref="K25:M25"/>
    <mergeCell ref="N25:P25"/>
    <mergeCell ref="A21:G21"/>
    <mergeCell ref="H21:J21"/>
    <mergeCell ref="K21:M21"/>
    <mergeCell ref="N21:P21"/>
    <mergeCell ref="A28:R28"/>
    <mergeCell ref="B29:E29"/>
    <mergeCell ref="I29:R29"/>
    <mergeCell ref="A22:G22"/>
    <mergeCell ref="H22:J22"/>
    <mergeCell ref="K22:M22"/>
    <mergeCell ref="N22:P22"/>
    <mergeCell ref="A23:G23"/>
    <mergeCell ref="H23:J23"/>
    <mergeCell ref="K23:M23"/>
  </mergeCells>
  <conditionalFormatting sqref="N21:P23 N24:N25">
    <cfRule type="containsText" dxfId="142" priority="2" operator="containsText" text="Overdue">
      <formula>NOT(ISERROR(SEARCH("Overdue",N21)))</formula>
    </cfRule>
  </conditionalFormatting>
  <conditionalFormatting sqref="N22:P22">
    <cfRule type="containsText" dxfId="141" priority="1" operator="containsText" text="Off Track">
      <formula>NOT(ISERROR(SEARCH("Off Track",N22)))</formula>
    </cfRule>
  </conditionalFormatting>
  <conditionalFormatting sqref="N21:P23 N24:N25">
    <cfRule type="colorScale" priority="7">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82925060-8689-4C28-8EDA-ABDA6B982414}">
            <xm:f>NOT(ISERROR(SEARCH('[People - Board Assurance Framework.xlsx]Lists'!#REF!,N21)))</xm:f>
            <xm:f>'[People - Board Assurance Framework.xlsx]Lists'!#REF!</xm:f>
            <x14:dxf>
              <fill>
                <patternFill patternType="gray0625">
                  <bgColor theme="0" tint="-4.9989318521683403E-2"/>
                </patternFill>
              </fill>
            </x14:dxf>
          </x14:cfRule>
          <x14:cfRule type="containsText" priority="4" operator="containsText" id="{1AC454CB-7009-40DA-8BCF-1C3617961C21}">
            <xm:f>NOT(ISERROR(SEARCH('[People - Board Assurance Framework.xlsx]Lists'!#REF!,N21)))</xm:f>
            <xm:f>'[People - Board Assurance Framework.xlsx]Lists'!#REF!</xm:f>
            <x14:dxf>
              <fill>
                <patternFill>
                  <bgColor theme="5"/>
                </patternFill>
              </fill>
            </x14:dxf>
          </x14:cfRule>
          <x14:cfRule type="containsText" priority="5" operator="containsText" id="{2BD9C628-614E-47D7-89A8-8ACA9E56F15C}">
            <xm:f>NOT(ISERROR(SEARCH('[People - Board Assurance Framework.xlsx]Lists'!#REF!,N21)))</xm:f>
            <xm:f>'[People - Board Assurance Framework.xlsx]Lists'!#REF!</xm:f>
            <x14:dxf>
              <fill>
                <patternFill>
                  <bgColor theme="0" tint="-0.14996795556505021"/>
                </patternFill>
              </fill>
            </x14:dxf>
          </x14:cfRule>
          <x14:cfRule type="containsText" priority="6" operator="containsText" id="{38F7C10A-EF92-46C8-B0A2-254EFF6945A3}">
            <xm:f>NOT(ISERROR(SEARCH('[People - Board Assurance Framework.xlsx]Lists'!#REF!,N21)))</xm:f>
            <xm:f>'[People - Board Assurance Framework.xlsx]Lists'!#REF!</xm:f>
            <x14:dxf>
              <font>
                <color rgb="FF006100"/>
              </font>
              <fill>
                <patternFill>
                  <bgColor rgb="FFC6EFCE"/>
                </patternFill>
              </fill>
            </x14:dxf>
          </x14:cfRule>
          <xm:sqref>N21:P23 N24:N25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Framework\[People - Board Assurance Framework.xlsx]Lists'!#REF!</xm:f>
          </x14:formula1>
          <xm:sqref>N21:N25 O21:P23</xm:sqref>
        </x14:dataValidation>
        <x14:dataValidation type="list" allowBlank="1" showInputMessage="1" showErrorMessage="1">
          <x14:formula1>
            <xm:f>'S:\Board Assurance Framework\[People - Board Assurance Framework.xlsx]Lists'!#REF!</xm:f>
          </x14:formula1>
          <xm:sqref>B12:E12</xm:sqref>
        </x14:dataValidation>
        <x14:dataValidation type="list" allowBlank="1" showInputMessage="1" showErrorMessage="1">
          <x14:formula1>
            <xm:f>'S:\Board Assurance Framework\[People - Board Assurance Framework.xlsx]Lists'!#REF!</xm:f>
          </x14:formula1>
          <xm:sqref>B11:E11</xm:sqref>
        </x14:dataValidation>
        <x14:dataValidation type="list" allowBlank="1" showInputMessage="1" showErrorMessage="1">
          <x14:formula1>
            <xm:f>'S:\Board Assurance Framework\[People - Board Assurance Framework.xlsx]Lists'!#REF!</xm:f>
          </x14:formula1>
          <xm:sqref>E7:E10</xm:sqref>
        </x14:dataValidation>
        <x14:dataValidation type="list" allowBlank="1" showInputMessage="1" showErrorMessage="1">
          <x14:formula1>
            <xm:f>'S:\Board Assurance Framework\[People - Board Assurance Framework.xlsx]Lists'!#REF!</xm:f>
          </x14:formula1>
          <xm:sqref>B7:C10</xm:sqref>
        </x14:dataValidation>
        <x14:dataValidation type="list" allowBlank="1" showInputMessage="1" showErrorMessage="1">
          <x14:formula1>
            <xm:f>'S:\Board Assurance Framework\[People - Board Assurance Framework.xlsx]Lists'!#REF!</xm:f>
          </x14:formula1>
          <xm:sqref>B4:E4</xm:sqref>
        </x14:dataValidation>
        <x14:dataValidation type="list" allowBlank="1" showInputMessage="1" showErrorMessage="1">
          <x14:formula1>
            <xm:f>'S:\Board Assurance Framework\[People - Board Assurance Framework.xlsx]Lists'!#REF!</xm:f>
          </x14:formula1>
          <xm:sqref>I4:M4</xm:sqref>
        </x14:dataValidation>
        <x14:dataValidation type="list" allowBlank="1" showInputMessage="1" showErrorMessage="1">
          <x14:formula1>
            <xm:f>'S:\Board Assurance Framework\[People - Board Assurance Framework.xlsx]Lists'!#REF!</xm:f>
          </x14:formula1>
          <xm:sqref>R4</xm:sqref>
        </x14:dataValidation>
        <x14:dataValidation type="list" allowBlank="1" showInputMessage="1" showErrorMessage="1">
          <x14:formula1>
            <xm:f>'S:\Board Assurance Framework\[People - Board Assurance Framework.xlsx]Lists'!#REF!</xm:f>
          </x14:formula1>
          <xm:sqref>I3:M3</xm:sqref>
        </x14:dataValidation>
        <x14:dataValidation type="list" allowBlank="1" showInputMessage="1" showErrorMessage="1">
          <x14:formula1>
            <xm:f>'S:\Board Assurance Framework\[People - Board Assurance Framework.xlsx]Lists'!#REF!</xm:f>
          </x14:formula1>
          <xm:sqref>R3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9"/>
  <sheetViews>
    <sheetView zoomScaleNormal="100" workbookViewId="0">
      <selection activeCell="H11" sqref="H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268</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175" t="s">
        <v>0</v>
      </c>
      <c r="B3" s="94" t="s">
        <v>267</v>
      </c>
      <c r="C3" s="94"/>
      <c r="D3" s="94"/>
      <c r="E3" s="94"/>
      <c r="F3" s="94"/>
      <c r="G3" s="94"/>
      <c r="H3" s="175" t="s">
        <v>1</v>
      </c>
      <c r="I3" s="94" t="s">
        <v>110</v>
      </c>
      <c r="J3" s="94"/>
      <c r="K3" s="94"/>
      <c r="L3" s="94"/>
      <c r="M3" s="94"/>
      <c r="N3" s="176" t="s">
        <v>2</v>
      </c>
      <c r="O3" s="176"/>
      <c r="P3" s="176"/>
      <c r="Q3" s="176"/>
      <c r="R3" s="82" t="s">
        <v>82</v>
      </c>
    </row>
    <row r="4" spans="1:18" ht="99" customHeight="1" x14ac:dyDescent="0.25">
      <c r="A4" s="175" t="s">
        <v>3</v>
      </c>
      <c r="B4" s="94" t="s">
        <v>62</v>
      </c>
      <c r="C4" s="94"/>
      <c r="D4" s="94"/>
      <c r="E4" s="94"/>
      <c r="F4" s="175" t="s">
        <v>4</v>
      </c>
      <c r="G4" s="82" t="s">
        <v>291</v>
      </c>
      <c r="H4" s="175" t="s">
        <v>112</v>
      </c>
      <c r="I4" s="94" t="s">
        <v>105</v>
      </c>
      <c r="J4" s="94"/>
      <c r="K4" s="94"/>
      <c r="L4" s="94"/>
      <c r="M4" s="94"/>
      <c r="N4" s="176" t="s">
        <v>5</v>
      </c>
      <c r="O4" s="176"/>
      <c r="P4" s="176"/>
      <c r="Q4" s="176"/>
      <c r="R4" s="82" t="s">
        <v>78</v>
      </c>
    </row>
    <row r="5" spans="1:18" ht="52.5" customHeight="1" x14ac:dyDescent="0.25">
      <c r="A5" s="176" t="s">
        <v>6</v>
      </c>
      <c r="B5" s="187" t="s">
        <v>7</v>
      </c>
      <c r="C5" s="187" t="s">
        <v>8</v>
      </c>
      <c r="D5" s="187" t="s">
        <v>9</v>
      </c>
      <c r="E5" s="187" t="s">
        <v>10</v>
      </c>
      <c r="F5" s="91"/>
      <c r="G5" s="91"/>
      <c r="H5" s="176" t="s">
        <v>21</v>
      </c>
      <c r="I5" s="176"/>
      <c r="J5" s="176"/>
      <c r="K5" s="176"/>
      <c r="L5" s="176"/>
      <c r="M5" s="176"/>
      <c r="N5" s="176"/>
      <c r="O5" s="176"/>
      <c r="P5" s="176"/>
      <c r="Q5" s="176"/>
      <c r="R5" s="176"/>
    </row>
    <row r="6" spans="1:18" ht="41.25" customHeight="1" x14ac:dyDescent="0.25">
      <c r="A6" s="176"/>
      <c r="B6" s="187"/>
      <c r="C6" s="187"/>
      <c r="D6" s="187"/>
      <c r="E6" s="187"/>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175" t="s">
        <v>22</v>
      </c>
      <c r="B7" s="183">
        <v>4</v>
      </c>
      <c r="C7" s="26">
        <v>3</v>
      </c>
      <c r="D7" s="182">
        <f>SUM(B7*C7)</f>
        <v>12</v>
      </c>
      <c r="E7" s="13"/>
      <c r="F7" s="91"/>
      <c r="G7" s="91"/>
      <c r="H7" s="89" t="s">
        <v>290</v>
      </c>
      <c r="I7" s="198">
        <v>6.93</v>
      </c>
      <c r="J7" s="196">
        <v>6.63</v>
      </c>
      <c r="K7" s="197">
        <v>6.63</v>
      </c>
      <c r="L7" s="196">
        <v>6.63</v>
      </c>
      <c r="M7" s="196">
        <v>6.63</v>
      </c>
      <c r="N7" s="196">
        <v>6.63</v>
      </c>
      <c r="O7" s="196">
        <v>6.63</v>
      </c>
      <c r="P7" s="195">
        <f>AVERAGE(L7:O7)</f>
        <v>6.63</v>
      </c>
      <c r="Q7" s="94" t="s">
        <v>289</v>
      </c>
      <c r="R7" s="94"/>
    </row>
    <row r="8" spans="1:18" ht="42" customHeight="1" x14ac:dyDescent="0.25">
      <c r="A8" s="175" t="s">
        <v>264</v>
      </c>
      <c r="B8" s="183">
        <v>4</v>
      </c>
      <c r="C8" s="26">
        <v>3</v>
      </c>
      <c r="D8" s="182">
        <f>SUM(B8*C8)</f>
        <v>12</v>
      </c>
      <c r="E8" s="13" t="s">
        <v>42</v>
      </c>
      <c r="F8" s="91"/>
      <c r="G8" s="91"/>
      <c r="H8" s="89" t="s">
        <v>288</v>
      </c>
      <c r="I8" s="194">
        <v>0.9</v>
      </c>
      <c r="J8" s="186">
        <v>0.92500000000000004</v>
      </c>
      <c r="K8" s="193">
        <v>0.92300000000000004</v>
      </c>
      <c r="L8" s="186">
        <v>0.92200000000000004</v>
      </c>
      <c r="M8" s="186">
        <v>0.91</v>
      </c>
      <c r="N8" s="186">
        <v>0.91700000000000004</v>
      </c>
      <c r="O8" s="186">
        <v>0.89400000000000002</v>
      </c>
      <c r="P8" s="192">
        <f>AVERAGE(L8:O8)</f>
        <v>0.91075000000000006</v>
      </c>
      <c r="Q8" s="98"/>
      <c r="R8" s="99"/>
    </row>
    <row r="9" spans="1:18" ht="42" customHeight="1" x14ac:dyDescent="0.25">
      <c r="A9" s="175" t="s">
        <v>20</v>
      </c>
      <c r="B9" s="183">
        <v>4</v>
      </c>
      <c r="C9" s="26">
        <v>3</v>
      </c>
      <c r="D9" s="182">
        <f>SUM(B9*C9)</f>
        <v>12</v>
      </c>
      <c r="E9" s="13" t="s">
        <v>42</v>
      </c>
      <c r="F9" s="91"/>
      <c r="G9" s="91"/>
      <c r="H9" s="82" t="s">
        <v>287</v>
      </c>
      <c r="I9" s="194"/>
      <c r="J9" s="193"/>
      <c r="K9" s="193"/>
      <c r="L9" s="186"/>
      <c r="M9" s="186"/>
      <c r="N9" s="186"/>
      <c r="O9" s="186"/>
      <c r="P9" s="192" t="e">
        <f>AVERAGE(L9:O9)</f>
        <v>#DIV/0!</v>
      </c>
      <c r="Q9" s="91"/>
      <c r="R9" s="91"/>
    </row>
    <row r="10" spans="1:18" ht="42" customHeight="1" x14ac:dyDescent="0.25">
      <c r="A10" s="175" t="s">
        <v>11</v>
      </c>
      <c r="B10" s="184">
        <v>2</v>
      </c>
      <c r="C10" s="26">
        <v>3</v>
      </c>
      <c r="D10" s="32">
        <f>SUM(B10*C10)</f>
        <v>6</v>
      </c>
      <c r="E10" s="13"/>
      <c r="F10" s="91"/>
      <c r="G10" s="91"/>
      <c r="H10" s="82"/>
      <c r="I10" s="82"/>
      <c r="J10" s="82"/>
      <c r="K10" s="82"/>
      <c r="L10" s="82"/>
      <c r="M10" s="82"/>
      <c r="N10" s="82"/>
      <c r="O10" s="82"/>
      <c r="P10" s="82"/>
      <c r="Q10" s="91"/>
      <c r="R10" s="91"/>
    </row>
    <row r="11" spans="1:18" ht="42" customHeight="1" x14ac:dyDescent="0.25">
      <c r="A11" s="175" t="s">
        <v>12</v>
      </c>
      <c r="B11" s="91" t="s">
        <v>49</v>
      </c>
      <c r="C11" s="91"/>
      <c r="D11" s="91"/>
      <c r="E11" s="91"/>
      <c r="F11" s="91"/>
      <c r="G11" s="91"/>
      <c r="H11" s="82"/>
      <c r="I11" s="86"/>
      <c r="J11" s="86"/>
      <c r="K11" s="86"/>
      <c r="L11" s="86"/>
      <c r="M11" s="86"/>
      <c r="N11" s="86"/>
      <c r="O11" s="86"/>
      <c r="P11" s="86"/>
      <c r="Q11" s="91"/>
      <c r="R11" s="91"/>
    </row>
    <row r="12" spans="1:18" ht="42" customHeight="1" x14ac:dyDescent="0.25">
      <c r="A12" s="175" t="s">
        <v>13</v>
      </c>
      <c r="B12" s="91" t="s">
        <v>45</v>
      </c>
      <c r="C12" s="91"/>
      <c r="D12" s="91"/>
      <c r="E12" s="91"/>
      <c r="F12" s="91"/>
      <c r="G12" s="91"/>
      <c r="H12" s="82"/>
      <c r="I12" s="86"/>
      <c r="J12" s="86"/>
      <c r="K12" s="86"/>
      <c r="L12" s="86"/>
      <c r="M12" s="86"/>
      <c r="N12" s="86"/>
      <c r="O12" s="86"/>
      <c r="P12" s="86"/>
      <c r="Q12" s="91"/>
      <c r="R12" s="91"/>
    </row>
    <row r="13" spans="1:18" ht="35.1" customHeight="1" x14ac:dyDescent="0.25">
      <c r="A13" s="176" t="s">
        <v>14</v>
      </c>
      <c r="B13" s="176"/>
      <c r="C13" s="176"/>
      <c r="D13" s="176"/>
      <c r="E13" s="176"/>
      <c r="F13" s="176"/>
      <c r="G13" s="176"/>
      <c r="H13" s="176"/>
      <c r="I13" s="176"/>
      <c r="J13" s="176"/>
      <c r="K13" s="176"/>
      <c r="L13" s="176"/>
      <c r="M13" s="176"/>
      <c r="N13" s="176"/>
      <c r="O13" s="176"/>
      <c r="P13" s="176"/>
      <c r="Q13" s="176"/>
      <c r="R13" s="176"/>
    </row>
    <row r="14" spans="1:18" ht="60" customHeight="1" x14ac:dyDescent="0.25">
      <c r="A14" s="94" t="s">
        <v>286</v>
      </c>
      <c r="B14" s="94"/>
      <c r="C14" s="94"/>
      <c r="D14" s="94"/>
      <c r="E14" s="94"/>
      <c r="F14" s="94"/>
      <c r="G14" s="94"/>
      <c r="H14" s="94"/>
      <c r="I14" s="94"/>
      <c r="J14" s="94"/>
      <c r="K14" s="94"/>
      <c r="L14" s="94"/>
      <c r="M14" s="94"/>
      <c r="N14" s="94"/>
      <c r="O14" s="94"/>
      <c r="P14" s="94"/>
      <c r="Q14" s="94"/>
      <c r="R14" s="94"/>
    </row>
    <row r="15" spans="1:18" ht="34.5" customHeight="1" x14ac:dyDescent="0.25">
      <c r="A15" s="176" t="s">
        <v>23</v>
      </c>
      <c r="B15" s="176"/>
      <c r="C15" s="176"/>
      <c r="D15" s="176"/>
      <c r="E15" s="176"/>
      <c r="F15" s="176"/>
      <c r="G15" s="176"/>
      <c r="H15" s="176"/>
      <c r="I15" s="176"/>
      <c r="J15" s="176"/>
      <c r="K15" s="176"/>
      <c r="L15" s="176"/>
      <c r="M15" s="176"/>
      <c r="N15" s="176"/>
      <c r="O15" s="176"/>
      <c r="P15" s="176"/>
      <c r="Q15" s="176"/>
      <c r="R15" s="176"/>
    </row>
    <row r="16" spans="1:18" ht="60" customHeight="1" x14ac:dyDescent="0.25">
      <c r="A16" s="94" t="s">
        <v>285</v>
      </c>
      <c r="B16" s="94"/>
      <c r="C16" s="94"/>
      <c r="D16" s="94"/>
      <c r="E16" s="94"/>
      <c r="F16" s="94"/>
      <c r="G16" s="94"/>
      <c r="H16" s="94"/>
      <c r="I16" s="94"/>
      <c r="J16" s="94"/>
      <c r="K16" s="94"/>
      <c r="L16" s="94"/>
      <c r="M16" s="94"/>
      <c r="N16" s="94"/>
      <c r="O16" s="94"/>
      <c r="P16" s="94"/>
      <c r="Q16" s="94"/>
      <c r="R16" s="94"/>
    </row>
    <row r="17" spans="1:18" ht="34.5" customHeight="1" x14ac:dyDescent="0.25">
      <c r="A17" s="176" t="s">
        <v>24</v>
      </c>
      <c r="B17" s="176"/>
      <c r="C17" s="176"/>
      <c r="D17" s="176"/>
      <c r="E17" s="176"/>
      <c r="F17" s="176"/>
      <c r="G17" s="176"/>
      <c r="H17" s="176" t="s">
        <v>25</v>
      </c>
      <c r="I17" s="176"/>
      <c r="J17" s="176"/>
      <c r="K17" s="176"/>
      <c r="L17" s="176"/>
      <c r="M17" s="176"/>
      <c r="N17" s="176"/>
      <c r="O17" s="176"/>
      <c r="P17" s="176"/>
      <c r="Q17" s="176"/>
      <c r="R17" s="176"/>
    </row>
    <row r="18" spans="1:18" ht="172.5" customHeight="1" x14ac:dyDescent="0.25">
      <c r="A18" s="94" t="s">
        <v>284</v>
      </c>
      <c r="B18" s="94"/>
      <c r="C18" s="94"/>
      <c r="D18" s="94"/>
      <c r="E18" s="94"/>
      <c r="F18" s="94"/>
      <c r="G18" s="94"/>
      <c r="H18" s="94" t="s">
        <v>283</v>
      </c>
      <c r="I18" s="94"/>
      <c r="J18" s="94"/>
      <c r="K18" s="94"/>
      <c r="L18" s="94"/>
      <c r="M18" s="94"/>
      <c r="N18" s="94"/>
      <c r="O18" s="94"/>
      <c r="P18" s="94"/>
      <c r="Q18" s="94"/>
      <c r="R18" s="94"/>
    </row>
    <row r="19" spans="1:18" ht="33" customHeight="1" x14ac:dyDescent="0.25">
      <c r="A19" s="176" t="s">
        <v>27</v>
      </c>
      <c r="B19" s="176"/>
      <c r="C19" s="176"/>
      <c r="D19" s="176"/>
      <c r="E19" s="176"/>
      <c r="F19" s="176"/>
      <c r="G19" s="176"/>
      <c r="H19" s="176" t="s">
        <v>26</v>
      </c>
      <c r="I19" s="176"/>
      <c r="J19" s="176"/>
      <c r="K19" s="176"/>
      <c r="L19" s="176"/>
      <c r="M19" s="176"/>
      <c r="N19" s="176"/>
      <c r="O19" s="176"/>
      <c r="P19" s="176"/>
      <c r="Q19" s="176"/>
      <c r="R19" s="176"/>
    </row>
    <row r="20" spans="1:18" ht="33" customHeight="1" x14ac:dyDescent="0.25">
      <c r="A20" s="176"/>
      <c r="B20" s="176"/>
      <c r="C20" s="176"/>
      <c r="D20" s="176"/>
      <c r="E20" s="176"/>
      <c r="F20" s="176"/>
      <c r="G20" s="176"/>
      <c r="H20" s="181" t="s">
        <v>28</v>
      </c>
      <c r="I20" s="181"/>
      <c r="J20" s="181"/>
      <c r="K20" s="181" t="s">
        <v>30</v>
      </c>
      <c r="L20" s="181"/>
      <c r="M20" s="181"/>
      <c r="N20" s="181" t="s">
        <v>29</v>
      </c>
      <c r="O20" s="181"/>
      <c r="P20" s="181"/>
      <c r="Q20" s="180" t="s">
        <v>86</v>
      </c>
      <c r="R20" s="180" t="s">
        <v>133</v>
      </c>
    </row>
    <row r="21" spans="1:18" ht="30.95" customHeight="1" x14ac:dyDescent="0.25">
      <c r="A21" s="94" t="s">
        <v>282</v>
      </c>
      <c r="B21" s="94"/>
      <c r="C21" s="94"/>
      <c r="D21" s="94"/>
      <c r="E21" s="94"/>
      <c r="F21" s="94"/>
      <c r="G21" s="94"/>
      <c r="H21" s="94" t="s">
        <v>281</v>
      </c>
      <c r="I21" s="94"/>
      <c r="J21" s="94"/>
      <c r="K21" s="122">
        <v>45107</v>
      </c>
      <c r="L21" s="122"/>
      <c r="M21" s="122"/>
      <c r="N21" s="91" t="s">
        <v>31</v>
      </c>
      <c r="O21" s="91"/>
      <c r="P21" s="91"/>
      <c r="Q21" s="86" t="s">
        <v>280</v>
      </c>
      <c r="R21" s="86"/>
    </row>
    <row r="22" spans="1:18" ht="30.95" customHeight="1" x14ac:dyDescent="0.25">
      <c r="A22" s="94" t="s">
        <v>279</v>
      </c>
      <c r="B22" s="94"/>
      <c r="C22" s="94"/>
      <c r="D22" s="94"/>
      <c r="E22" s="94"/>
      <c r="F22" s="94"/>
      <c r="G22" s="94"/>
      <c r="H22" s="94" t="s">
        <v>278</v>
      </c>
      <c r="I22" s="94"/>
      <c r="J22" s="94"/>
      <c r="K22" s="122">
        <v>45107</v>
      </c>
      <c r="L22" s="122"/>
      <c r="M22" s="122"/>
      <c r="N22" s="91" t="s">
        <v>31</v>
      </c>
      <c r="O22" s="91"/>
      <c r="P22" s="91"/>
      <c r="Q22" s="86" t="s">
        <v>277</v>
      </c>
      <c r="R22" s="86"/>
    </row>
    <row r="23" spans="1:18" ht="62.25" customHeight="1" x14ac:dyDescent="0.25">
      <c r="A23" s="116" t="s">
        <v>276</v>
      </c>
      <c r="B23" s="117"/>
      <c r="C23" s="117"/>
      <c r="D23" s="117"/>
      <c r="E23" s="117"/>
      <c r="F23" s="117"/>
      <c r="G23" s="118"/>
      <c r="H23" s="116" t="s">
        <v>275</v>
      </c>
      <c r="I23" s="117"/>
      <c r="J23" s="118"/>
      <c r="K23" s="122">
        <v>45230</v>
      </c>
      <c r="L23" s="122"/>
      <c r="M23" s="122"/>
      <c r="N23" s="91" t="s">
        <v>34</v>
      </c>
      <c r="O23" s="91"/>
      <c r="P23" s="91"/>
      <c r="Q23" s="86" t="s">
        <v>82</v>
      </c>
      <c r="R23" s="86"/>
    </row>
    <row r="24" spans="1:18" ht="62.25" customHeight="1" x14ac:dyDescent="0.25">
      <c r="A24" s="94" t="s">
        <v>274</v>
      </c>
      <c r="B24" s="94"/>
      <c r="C24" s="94"/>
      <c r="D24" s="94"/>
      <c r="E24" s="94"/>
      <c r="F24" s="94"/>
      <c r="G24" s="94"/>
      <c r="H24" s="191" t="s">
        <v>273</v>
      </c>
      <c r="I24" s="191"/>
      <c r="J24" s="191"/>
      <c r="K24" s="122">
        <v>45260</v>
      </c>
      <c r="L24" s="122"/>
      <c r="M24" s="122"/>
      <c r="N24" s="91" t="s">
        <v>34</v>
      </c>
      <c r="O24" s="91"/>
      <c r="P24" s="91"/>
      <c r="Q24" s="86" t="s">
        <v>272</v>
      </c>
      <c r="R24" s="86"/>
    </row>
    <row r="25" spans="1:18" ht="62.25" customHeight="1" x14ac:dyDescent="0.25">
      <c r="A25" s="94" t="s">
        <v>271</v>
      </c>
      <c r="B25" s="94"/>
      <c r="C25" s="94"/>
      <c r="D25" s="94"/>
      <c r="E25" s="94"/>
      <c r="F25" s="94"/>
      <c r="G25" s="94"/>
      <c r="H25" s="94" t="s">
        <v>270</v>
      </c>
      <c r="I25" s="94"/>
      <c r="J25" s="94"/>
      <c r="K25" s="122">
        <v>45199</v>
      </c>
      <c r="L25" s="122"/>
      <c r="M25" s="122"/>
      <c r="N25" s="91" t="s">
        <v>33</v>
      </c>
      <c r="O25" s="91"/>
      <c r="P25" s="91"/>
      <c r="Q25" s="86" t="s">
        <v>82</v>
      </c>
      <c r="R25" s="86"/>
    </row>
    <row r="26" spans="1:18" ht="409.5" customHeight="1" x14ac:dyDescent="0.25">
      <c r="A26" s="175" t="s">
        <v>102</v>
      </c>
      <c r="B26" s="190" t="s">
        <v>242</v>
      </c>
      <c r="C26" s="189"/>
      <c r="D26" s="189"/>
      <c r="E26" s="189"/>
      <c r="F26" s="189"/>
      <c r="G26" s="189"/>
      <c r="H26" s="189"/>
      <c r="I26" s="189"/>
      <c r="J26" s="189"/>
      <c r="K26" s="189"/>
      <c r="L26" s="189"/>
      <c r="M26" s="189"/>
      <c r="N26" s="189"/>
      <c r="O26" s="189"/>
      <c r="P26" s="189"/>
      <c r="Q26" s="189"/>
      <c r="R26" s="188"/>
    </row>
    <row r="27" spans="1:18" ht="34.5" customHeight="1" x14ac:dyDescent="0.25">
      <c r="A27" s="176" t="s">
        <v>51</v>
      </c>
      <c r="B27" s="176"/>
      <c r="C27" s="176"/>
      <c r="D27" s="176"/>
      <c r="E27" s="176"/>
      <c r="F27" s="176"/>
      <c r="G27" s="176"/>
      <c r="H27" s="176"/>
      <c r="I27" s="176"/>
      <c r="J27" s="176"/>
      <c r="K27" s="176"/>
      <c r="L27" s="176"/>
      <c r="M27" s="176"/>
      <c r="N27" s="176"/>
      <c r="O27" s="176"/>
      <c r="P27" s="176"/>
      <c r="Q27" s="176"/>
      <c r="R27" s="176"/>
    </row>
    <row r="28" spans="1:18" ht="60" customHeight="1" x14ac:dyDescent="0.25">
      <c r="A28" s="94" t="s">
        <v>269</v>
      </c>
      <c r="B28" s="94"/>
      <c r="C28" s="94"/>
      <c r="D28" s="94"/>
      <c r="E28" s="94"/>
      <c r="F28" s="94"/>
      <c r="G28" s="94"/>
      <c r="H28" s="94"/>
      <c r="I28" s="94"/>
      <c r="J28" s="94"/>
      <c r="K28" s="94"/>
      <c r="L28" s="94"/>
      <c r="M28" s="94"/>
      <c r="N28" s="94"/>
      <c r="O28" s="94"/>
      <c r="P28" s="94"/>
      <c r="Q28" s="94"/>
      <c r="R28" s="94"/>
    </row>
    <row r="29" spans="1:18" ht="27.75" customHeight="1" x14ac:dyDescent="0.25">
      <c r="A29" s="175" t="s">
        <v>35</v>
      </c>
      <c r="B29" s="158">
        <v>45182</v>
      </c>
      <c r="C29" s="158"/>
      <c r="D29" s="158"/>
      <c r="E29" s="158"/>
      <c r="F29" s="175" t="s">
        <v>36</v>
      </c>
      <c r="G29" s="57">
        <v>45212</v>
      </c>
      <c r="H29" s="175" t="s">
        <v>37</v>
      </c>
      <c r="I29" s="94" t="s">
        <v>240</v>
      </c>
      <c r="J29" s="94"/>
      <c r="K29" s="94"/>
      <c r="L29" s="94"/>
      <c r="M29" s="94"/>
      <c r="N29" s="94"/>
      <c r="O29" s="94"/>
      <c r="P29" s="94"/>
      <c r="Q29" s="94"/>
      <c r="R29" s="94"/>
    </row>
  </sheetData>
  <mergeCells count="61">
    <mergeCell ref="N4:Q4"/>
    <mergeCell ref="Q8:R8"/>
    <mergeCell ref="F5:G12"/>
    <mergeCell ref="H5:R5"/>
    <mergeCell ref="Q6:R6"/>
    <mergeCell ref="Q7:R7"/>
    <mergeCell ref="B11:E11"/>
    <mergeCell ref="Q11:R11"/>
    <mergeCell ref="B12:E12"/>
    <mergeCell ref="Q12:R12"/>
    <mergeCell ref="A1:R2"/>
    <mergeCell ref="B3:G3"/>
    <mergeCell ref="I3:M3"/>
    <mergeCell ref="N3:Q3"/>
    <mergeCell ref="B4:E4"/>
    <mergeCell ref="I4:M4"/>
    <mergeCell ref="Q9:R9"/>
    <mergeCell ref="Q10:R10"/>
    <mergeCell ref="A5:A6"/>
    <mergeCell ref="B5:B6"/>
    <mergeCell ref="C5:C6"/>
    <mergeCell ref="D5:D6"/>
    <mergeCell ref="E5:E6"/>
    <mergeCell ref="A13:R13"/>
    <mergeCell ref="A14:R14"/>
    <mergeCell ref="A15:R15"/>
    <mergeCell ref="A16:R16"/>
    <mergeCell ref="A17:G17"/>
    <mergeCell ref="H17:R17"/>
    <mergeCell ref="A18:G18"/>
    <mergeCell ref="H18:R18"/>
    <mergeCell ref="A19:G20"/>
    <mergeCell ref="H19:R19"/>
    <mergeCell ref="H20:J20"/>
    <mergeCell ref="K20:M20"/>
    <mergeCell ref="N20:P20"/>
    <mergeCell ref="A21:G21"/>
    <mergeCell ref="H21:J21"/>
    <mergeCell ref="K21:M21"/>
    <mergeCell ref="N21:P21"/>
    <mergeCell ref="A22:G22"/>
    <mergeCell ref="H22:J22"/>
    <mergeCell ref="K22:M22"/>
    <mergeCell ref="N22:P22"/>
    <mergeCell ref="A25:G25"/>
    <mergeCell ref="H24:J24"/>
    <mergeCell ref="H25:J25"/>
    <mergeCell ref="K24:M24"/>
    <mergeCell ref="K25:M25"/>
    <mergeCell ref="N24:P24"/>
    <mergeCell ref="N25:P25"/>
    <mergeCell ref="A27:R27"/>
    <mergeCell ref="A28:R28"/>
    <mergeCell ref="B29:E29"/>
    <mergeCell ref="I29:R29"/>
    <mergeCell ref="A23:G23"/>
    <mergeCell ref="H23:J23"/>
    <mergeCell ref="K23:M23"/>
    <mergeCell ref="N23:P23"/>
    <mergeCell ref="B26:R26"/>
    <mergeCell ref="A24:G24"/>
  </mergeCells>
  <conditionalFormatting sqref="N21:P23 N24:N25">
    <cfRule type="containsText" dxfId="136" priority="1" operator="containsText" text="Overdue">
      <formula>NOT(ISERROR(SEARCH("Overdue",N21)))</formula>
    </cfRule>
  </conditionalFormatting>
  <conditionalFormatting sqref="N21:P23 N24:N25">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475B7FE9-59DF-46AD-84F2-E8816E0BF4C7}">
            <xm:f>NOT(ISERROR(SEARCH('[People - Board Assurance Framework.xlsx]Lists'!#REF!,N21)))</xm:f>
            <xm:f>'[People - Board Assurance Framework.xlsx]Lists'!#REF!</xm:f>
            <x14:dxf>
              <fill>
                <patternFill patternType="gray0625">
                  <bgColor theme="0" tint="-4.9989318521683403E-2"/>
                </patternFill>
              </fill>
            </x14:dxf>
          </x14:cfRule>
          <x14:cfRule type="containsText" priority="3" operator="containsText" id="{B78A4AD8-497E-40C8-AED3-F44AEEA805E0}">
            <xm:f>NOT(ISERROR(SEARCH('[People - Board Assurance Framework.xlsx]Lists'!#REF!,N21)))</xm:f>
            <xm:f>'[People - Board Assurance Framework.xlsx]Lists'!#REF!</xm:f>
            <x14:dxf>
              <fill>
                <patternFill>
                  <bgColor theme="5"/>
                </patternFill>
              </fill>
            </x14:dxf>
          </x14:cfRule>
          <x14:cfRule type="containsText" priority="4" operator="containsText" id="{6C01D066-1B5D-4548-9C4B-FF66E45E4994}">
            <xm:f>NOT(ISERROR(SEARCH('[People - Board Assurance Framework.xlsx]Lists'!#REF!,N21)))</xm:f>
            <xm:f>'[People - Board Assurance Framework.xlsx]Lists'!#REF!</xm:f>
            <x14:dxf>
              <fill>
                <patternFill>
                  <bgColor theme="0" tint="-0.14996795556505021"/>
                </patternFill>
              </fill>
            </x14:dxf>
          </x14:cfRule>
          <x14:cfRule type="containsText" priority="5" operator="containsText" id="{1BCF738A-7F6D-4A79-AC60-14B5E5DD0FF8}">
            <xm:f>NOT(ISERROR(SEARCH('[People - Board Assurance Framework.xlsx]Lists'!#REF!,N21)))</xm:f>
            <xm:f>'[People - Board Assurance Framework.xlsx]Lists'!#REF!</xm:f>
            <x14:dxf>
              <font>
                <color rgb="FF006100"/>
              </font>
              <fill>
                <patternFill>
                  <bgColor rgb="FFC6EFCE"/>
                </patternFill>
              </fill>
            </x14:dxf>
          </x14:cfRule>
          <xm:sqref>N21:P23 N24:N25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Framework\[People - Board Assurance Framework.xlsx]Lists'!#REF!</xm:f>
          </x14:formula1>
          <xm:sqref>N21:N25 O21:P23</xm:sqref>
        </x14:dataValidation>
        <x14:dataValidation type="list" allowBlank="1" showInputMessage="1" showErrorMessage="1">
          <x14:formula1>
            <xm:f>'S:\Board Assurance Framework\[People - Board Assurance Framework.xlsx]Lists'!#REF!</xm:f>
          </x14:formula1>
          <xm:sqref>B12:E12</xm:sqref>
        </x14:dataValidation>
        <x14:dataValidation type="list" allowBlank="1" showInputMessage="1" showErrorMessage="1">
          <x14:formula1>
            <xm:f>'S:\Board Assurance Framework\[People - Board Assurance Framework.xlsx]Lists'!#REF!</xm:f>
          </x14:formula1>
          <xm:sqref>B11:E11</xm:sqref>
        </x14:dataValidation>
        <x14:dataValidation type="list" allowBlank="1" showInputMessage="1" showErrorMessage="1">
          <x14:formula1>
            <xm:f>'S:\Board Assurance Framework\[People - Board Assurance Framework.xlsx]Lists'!#REF!</xm:f>
          </x14:formula1>
          <xm:sqref>E7:E10</xm:sqref>
        </x14:dataValidation>
        <x14:dataValidation type="list" allowBlank="1" showInputMessage="1" showErrorMessage="1">
          <x14:formula1>
            <xm:f>'S:\Board Assurance Framework\[People - Board Assurance Framework.xlsx]Lists'!#REF!</xm:f>
          </x14:formula1>
          <xm:sqref>B7:C10</xm:sqref>
        </x14:dataValidation>
        <x14:dataValidation type="list" allowBlank="1" showInputMessage="1" showErrorMessage="1">
          <x14:formula1>
            <xm:f>'S:\Board Assurance Framework\[People - Board Assurance Framework.xlsx]Lists'!#REF!</xm:f>
          </x14:formula1>
          <xm:sqref>B4:E4</xm:sqref>
        </x14:dataValidation>
        <x14:dataValidation type="list" allowBlank="1" showInputMessage="1" showErrorMessage="1">
          <x14:formula1>
            <xm:f>'S:\Board Assurance Framework\[People - Board Assurance Framework.xlsx]Lists'!#REF!</xm:f>
          </x14:formula1>
          <xm:sqref>I4:M4</xm:sqref>
        </x14:dataValidation>
        <x14:dataValidation type="list" allowBlank="1" showInputMessage="1" showErrorMessage="1">
          <x14:formula1>
            <xm:f>'S:\Board Assurance Framework\[People - Board Assurance Framework.xlsx]Lists'!#REF!</xm:f>
          </x14:formula1>
          <xm:sqref>R4</xm:sqref>
        </x14:dataValidation>
        <x14:dataValidation type="list" allowBlank="1" showInputMessage="1" showErrorMessage="1">
          <x14:formula1>
            <xm:f>'S:\Board Assurance Framework\[People - Board Assurance Framework.xlsx]Lists'!#REF!</xm:f>
          </x14:formula1>
          <xm:sqref>I3:M3</xm:sqref>
        </x14:dataValidation>
        <x14:dataValidation type="list" allowBlank="1" showInputMessage="1" showErrorMessage="1">
          <x14:formula1>
            <xm:f>'S:\Board Assurance Framework\[People - Board Assurance Framework.xlsx]Lists'!#REF!</xm:f>
          </x14:formula1>
          <xm:sqref>R3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30"/>
  <sheetViews>
    <sheetView topLeftCell="A4" zoomScaleNormal="100" workbookViewId="0">
      <selection activeCell="H11" sqref="H11"/>
    </sheetView>
  </sheetViews>
  <sheetFormatPr defaultColWidth="15.7109375" defaultRowHeight="15" x14ac:dyDescent="0.25"/>
  <cols>
    <col min="1" max="1" width="20.7109375" style="8" customWidth="1"/>
    <col min="2" max="5" width="3.7109375" style="8" customWidth="1"/>
    <col min="6" max="8" width="30.7109375" style="8" customWidth="1"/>
    <col min="9" max="16" width="8.28515625" style="8" customWidth="1"/>
    <col min="17" max="17" width="15.7109375" style="8" customWidth="1"/>
    <col min="18" max="18" width="25.7109375" style="8" customWidth="1"/>
    <col min="19" max="16384" width="15.7109375" style="8"/>
  </cols>
  <sheetData>
    <row r="1" spans="1:18" s="6" customFormat="1" ht="18.75" customHeight="1" x14ac:dyDescent="0.25">
      <c r="A1" s="92" t="s">
        <v>268</v>
      </c>
      <c r="B1" s="92"/>
      <c r="C1" s="92"/>
      <c r="D1" s="92"/>
      <c r="E1" s="92"/>
      <c r="F1" s="92"/>
      <c r="G1" s="92"/>
      <c r="H1" s="92"/>
      <c r="I1" s="92"/>
      <c r="J1" s="92"/>
      <c r="K1" s="92"/>
      <c r="L1" s="92"/>
      <c r="M1" s="92"/>
      <c r="N1" s="92"/>
      <c r="O1" s="92"/>
      <c r="P1" s="92"/>
      <c r="Q1" s="92"/>
      <c r="R1" s="92"/>
    </row>
    <row r="2" spans="1:18" x14ac:dyDescent="0.25">
      <c r="A2" s="93"/>
      <c r="B2" s="93"/>
      <c r="C2" s="93"/>
      <c r="D2" s="93"/>
      <c r="E2" s="93"/>
      <c r="F2" s="93"/>
      <c r="G2" s="93"/>
      <c r="H2" s="93"/>
      <c r="I2" s="93"/>
      <c r="J2" s="93"/>
      <c r="K2" s="93"/>
      <c r="L2" s="93"/>
      <c r="M2" s="93"/>
      <c r="N2" s="93"/>
      <c r="O2" s="93"/>
      <c r="P2" s="93"/>
      <c r="Q2" s="93"/>
      <c r="R2" s="93"/>
    </row>
    <row r="3" spans="1:18" ht="50.1" customHeight="1" x14ac:dyDescent="0.25">
      <c r="A3" s="175" t="s">
        <v>0</v>
      </c>
      <c r="B3" s="94" t="s">
        <v>267</v>
      </c>
      <c r="C3" s="94"/>
      <c r="D3" s="94"/>
      <c r="E3" s="94"/>
      <c r="F3" s="94"/>
      <c r="G3" s="94"/>
      <c r="H3" s="175" t="s">
        <v>1</v>
      </c>
      <c r="I3" s="94" t="s">
        <v>110</v>
      </c>
      <c r="J3" s="94"/>
      <c r="K3" s="94"/>
      <c r="L3" s="94"/>
      <c r="M3" s="94"/>
      <c r="N3" s="176" t="s">
        <v>2</v>
      </c>
      <c r="O3" s="176"/>
      <c r="P3" s="176"/>
      <c r="Q3" s="176"/>
      <c r="R3" s="82" t="s">
        <v>82</v>
      </c>
    </row>
    <row r="4" spans="1:18" ht="157.5" customHeight="1" x14ac:dyDescent="0.25">
      <c r="A4" s="175" t="s">
        <v>3</v>
      </c>
      <c r="B4" s="94" t="s">
        <v>63</v>
      </c>
      <c r="C4" s="94"/>
      <c r="D4" s="94"/>
      <c r="E4" s="94"/>
      <c r="F4" s="175" t="s">
        <v>4</v>
      </c>
      <c r="G4" s="82" t="s">
        <v>316</v>
      </c>
      <c r="H4" s="175" t="s">
        <v>112</v>
      </c>
      <c r="I4" s="94" t="s">
        <v>105</v>
      </c>
      <c r="J4" s="94"/>
      <c r="K4" s="94"/>
      <c r="L4" s="94"/>
      <c r="M4" s="94"/>
      <c r="N4" s="176" t="s">
        <v>5</v>
      </c>
      <c r="O4" s="176"/>
      <c r="P4" s="176"/>
      <c r="Q4" s="176"/>
      <c r="R4" s="82" t="s">
        <v>78</v>
      </c>
    </row>
    <row r="5" spans="1:18" ht="52.5" customHeight="1" x14ac:dyDescent="0.25">
      <c r="A5" s="176" t="s">
        <v>6</v>
      </c>
      <c r="B5" s="187" t="s">
        <v>7</v>
      </c>
      <c r="C5" s="187" t="s">
        <v>8</v>
      </c>
      <c r="D5" s="187" t="s">
        <v>9</v>
      </c>
      <c r="E5" s="187" t="s">
        <v>10</v>
      </c>
      <c r="F5" s="91"/>
      <c r="G5" s="91"/>
      <c r="H5" s="176" t="s">
        <v>21</v>
      </c>
      <c r="I5" s="176"/>
      <c r="J5" s="176"/>
      <c r="K5" s="176"/>
      <c r="L5" s="176"/>
      <c r="M5" s="176"/>
      <c r="N5" s="176"/>
      <c r="O5" s="176"/>
      <c r="P5" s="176"/>
      <c r="Q5" s="176"/>
      <c r="R5" s="176"/>
    </row>
    <row r="6" spans="1:18" ht="41.25" customHeight="1" x14ac:dyDescent="0.25">
      <c r="A6" s="176"/>
      <c r="B6" s="187"/>
      <c r="C6" s="187"/>
      <c r="D6" s="187"/>
      <c r="E6" s="187"/>
      <c r="F6" s="91"/>
      <c r="G6" s="91"/>
      <c r="H6" s="87" t="s">
        <v>15</v>
      </c>
      <c r="I6" s="11" t="s">
        <v>16</v>
      </c>
      <c r="J6" s="41">
        <v>45017</v>
      </c>
      <c r="K6" s="41">
        <v>45047</v>
      </c>
      <c r="L6" s="41">
        <v>45078</v>
      </c>
      <c r="M6" s="50">
        <v>45108</v>
      </c>
      <c r="N6" s="50">
        <v>45139</v>
      </c>
      <c r="O6" s="50">
        <v>45170</v>
      </c>
      <c r="P6" s="11" t="s">
        <v>93</v>
      </c>
      <c r="Q6" s="96" t="s">
        <v>17</v>
      </c>
      <c r="R6" s="96"/>
    </row>
    <row r="7" spans="1:18" ht="42" customHeight="1" x14ac:dyDescent="0.25">
      <c r="A7" s="175" t="s">
        <v>22</v>
      </c>
      <c r="B7" s="183">
        <v>4</v>
      </c>
      <c r="C7" s="26">
        <v>3</v>
      </c>
      <c r="D7" s="182">
        <f>SUM(B7*C7)</f>
        <v>12</v>
      </c>
      <c r="E7" s="13"/>
      <c r="F7" s="91"/>
      <c r="G7" s="91"/>
      <c r="H7" s="203" t="s">
        <v>315</v>
      </c>
      <c r="I7" s="185">
        <v>0.85</v>
      </c>
      <c r="J7" s="202">
        <v>0.875</v>
      </c>
      <c r="K7" s="202">
        <v>0.876</v>
      </c>
      <c r="L7" s="202">
        <v>0.88700000000000001</v>
      </c>
      <c r="M7" s="186">
        <v>0.874</v>
      </c>
      <c r="N7" s="186">
        <v>0.83599999999999997</v>
      </c>
      <c r="O7" s="186">
        <v>0.84799999999999998</v>
      </c>
      <c r="P7" s="185">
        <f>AVERAGE(L7:N7)</f>
        <v>0.8656666666666667</v>
      </c>
      <c r="Q7" s="91"/>
      <c r="R7" s="91"/>
    </row>
    <row r="8" spans="1:18" ht="42" customHeight="1" x14ac:dyDescent="0.25">
      <c r="A8" s="175" t="s">
        <v>264</v>
      </c>
      <c r="B8" s="184">
        <v>2</v>
      </c>
      <c r="C8" s="26">
        <v>3</v>
      </c>
      <c r="D8" s="32">
        <f>SUM(B8*C8)</f>
        <v>6</v>
      </c>
      <c r="E8" s="13" t="s">
        <v>42</v>
      </c>
      <c r="F8" s="91"/>
      <c r="G8" s="91"/>
      <c r="H8" s="203" t="s">
        <v>314</v>
      </c>
      <c r="I8" s="185">
        <v>0.9</v>
      </c>
      <c r="J8" s="186">
        <v>0.92500000000000004</v>
      </c>
      <c r="K8" s="193">
        <v>0.92300000000000004</v>
      </c>
      <c r="L8" s="202">
        <v>0.92200000000000004</v>
      </c>
      <c r="M8" s="186">
        <v>0.91</v>
      </c>
      <c r="N8" s="186">
        <v>0.91300000000000003</v>
      </c>
      <c r="O8" s="186">
        <v>0.89400000000000002</v>
      </c>
      <c r="P8" s="185">
        <f>AVERAGE(L8:N8)</f>
        <v>0.91500000000000004</v>
      </c>
      <c r="Q8" s="98"/>
      <c r="R8" s="99"/>
    </row>
    <row r="9" spans="1:18" ht="42" customHeight="1" x14ac:dyDescent="0.25">
      <c r="A9" s="175" t="s">
        <v>20</v>
      </c>
      <c r="B9" s="184">
        <v>2</v>
      </c>
      <c r="C9" s="26">
        <v>3</v>
      </c>
      <c r="D9" s="32">
        <f>SUM(B9*C9)</f>
        <v>6</v>
      </c>
      <c r="E9" s="13" t="s">
        <v>42</v>
      </c>
      <c r="F9" s="91"/>
      <c r="G9" s="91"/>
      <c r="H9" s="83" t="s">
        <v>313</v>
      </c>
      <c r="I9" s="185">
        <v>0.09</v>
      </c>
      <c r="J9" s="202">
        <v>7.4999999999999997E-2</v>
      </c>
      <c r="K9" s="202">
        <v>7.1999999999999995E-2</v>
      </c>
      <c r="L9" s="202">
        <v>6.2E-2</v>
      </c>
      <c r="M9" s="186">
        <v>5.8000000000000003E-2</v>
      </c>
      <c r="N9" s="186">
        <v>4.8000000000000001E-2</v>
      </c>
      <c r="O9" s="186">
        <v>4.2000000000000003E-2</v>
      </c>
      <c r="P9" s="185">
        <f>AVERAGE(L9:N9)</f>
        <v>5.5999999999999994E-2</v>
      </c>
      <c r="Q9" s="91"/>
      <c r="R9" s="91"/>
    </row>
    <row r="10" spans="1:18" ht="42" customHeight="1" x14ac:dyDescent="0.25">
      <c r="A10" s="175" t="s">
        <v>11</v>
      </c>
      <c r="B10" s="184">
        <v>2</v>
      </c>
      <c r="C10" s="26">
        <v>3</v>
      </c>
      <c r="D10" s="32">
        <f>SUM(B10*C10)</f>
        <v>6</v>
      </c>
      <c r="E10" s="13"/>
      <c r="F10" s="91"/>
      <c r="G10" s="91"/>
      <c r="H10" s="83" t="s">
        <v>312</v>
      </c>
      <c r="I10" s="185">
        <v>0.85</v>
      </c>
      <c r="J10" s="186">
        <v>0.877</v>
      </c>
      <c r="K10" s="193">
        <v>0.89900000000000002</v>
      </c>
      <c r="L10" s="193">
        <v>0.91100000000000003</v>
      </c>
      <c r="M10" s="193">
        <v>0.91800000000000004</v>
      </c>
      <c r="N10" s="193">
        <v>0.90500000000000003</v>
      </c>
      <c r="O10" s="193">
        <v>0.88100000000000001</v>
      </c>
      <c r="P10" s="185">
        <f>AVERAGE(L10:O10)</f>
        <v>0.90375000000000005</v>
      </c>
      <c r="Q10" s="91"/>
      <c r="R10" s="91"/>
    </row>
    <row r="11" spans="1:18" ht="42" customHeight="1" x14ac:dyDescent="0.25">
      <c r="A11" s="175" t="s">
        <v>12</v>
      </c>
      <c r="B11" s="91" t="s">
        <v>48</v>
      </c>
      <c r="C11" s="91"/>
      <c r="D11" s="91"/>
      <c r="E11" s="91"/>
      <c r="F11" s="91"/>
      <c r="G11" s="91"/>
      <c r="H11" s="83" t="s">
        <v>311</v>
      </c>
      <c r="I11" s="185"/>
      <c r="J11" s="200"/>
      <c r="K11" s="201"/>
      <c r="L11" s="200"/>
      <c r="M11" s="200"/>
      <c r="N11" s="200"/>
      <c r="O11" s="200"/>
      <c r="P11" s="185"/>
      <c r="Q11" s="91"/>
      <c r="R11" s="91"/>
    </row>
    <row r="12" spans="1:18" ht="42" customHeight="1" x14ac:dyDescent="0.25">
      <c r="A12" s="175" t="s">
        <v>13</v>
      </c>
      <c r="B12" s="91" t="s">
        <v>44</v>
      </c>
      <c r="C12" s="91"/>
      <c r="D12" s="91"/>
      <c r="E12" s="91"/>
      <c r="F12" s="91"/>
      <c r="G12" s="91"/>
      <c r="H12" s="82"/>
      <c r="I12" s="82"/>
      <c r="J12" s="82"/>
      <c r="K12" s="82"/>
      <c r="L12" s="82"/>
      <c r="M12" s="82"/>
      <c r="N12" s="82"/>
      <c r="O12" s="82"/>
      <c r="P12" s="82"/>
      <c r="Q12" s="91"/>
      <c r="R12" s="91"/>
    </row>
    <row r="13" spans="1:18" ht="35.1" customHeight="1" x14ac:dyDescent="0.25">
      <c r="A13" s="176" t="s">
        <v>14</v>
      </c>
      <c r="B13" s="176"/>
      <c r="C13" s="176"/>
      <c r="D13" s="176"/>
      <c r="E13" s="176"/>
      <c r="F13" s="176"/>
      <c r="G13" s="176"/>
      <c r="H13" s="176"/>
      <c r="I13" s="176"/>
      <c r="J13" s="176"/>
      <c r="K13" s="176"/>
      <c r="L13" s="176"/>
      <c r="M13" s="176"/>
      <c r="N13" s="176"/>
      <c r="O13" s="176"/>
      <c r="P13" s="176"/>
      <c r="Q13" s="176"/>
      <c r="R13" s="176"/>
    </row>
    <row r="14" spans="1:18" ht="60" customHeight="1" x14ac:dyDescent="0.25">
      <c r="A14" s="94" t="s">
        <v>310</v>
      </c>
      <c r="B14" s="94"/>
      <c r="C14" s="94"/>
      <c r="D14" s="94"/>
      <c r="E14" s="94"/>
      <c r="F14" s="94"/>
      <c r="G14" s="94"/>
      <c r="H14" s="94"/>
      <c r="I14" s="94"/>
      <c r="J14" s="94"/>
      <c r="K14" s="94"/>
      <c r="L14" s="94"/>
      <c r="M14" s="94"/>
      <c r="N14" s="94"/>
      <c r="O14" s="94"/>
      <c r="P14" s="94"/>
      <c r="Q14" s="94"/>
      <c r="R14" s="94"/>
    </row>
    <row r="15" spans="1:18" ht="34.5" customHeight="1" x14ac:dyDescent="0.25">
      <c r="A15" s="176" t="s">
        <v>23</v>
      </c>
      <c r="B15" s="176"/>
      <c r="C15" s="176"/>
      <c r="D15" s="176"/>
      <c r="E15" s="176"/>
      <c r="F15" s="176"/>
      <c r="G15" s="176"/>
      <c r="H15" s="176"/>
      <c r="I15" s="176"/>
      <c r="J15" s="176"/>
      <c r="K15" s="176"/>
      <c r="L15" s="176"/>
      <c r="M15" s="176"/>
      <c r="N15" s="176"/>
      <c r="O15" s="176"/>
      <c r="P15" s="176"/>
      <c r="Q15" s="176"/>
      <c r="R15" s="176"/>
    </row>
    <row r="16" spans="1:18" ht="60" customHeight="1" x14ac:dyDescent="0.25">
      <c r="A16" s="94" t="s">
        <v>309</v>
      </c>
      <c r="B16" s="94"/>
      <c r="C16" s="94"/>
      <c r="D16" s="94"/>
      <c r="E16" s="94"/>
      <c r="F16" s="94"/>
      <c r="G16" s="94"/>
      <c r="H16" s="94"/>
      <c r="I16" s="94"/>
      <c r="J16" s="94"/>
      <c r="K16" s="94"/>
      <c r="L16" s="94"/>
      <c r="M16" s="94"/>
      <c r="N16" s="94"/>
      <c r="O16" s="94"/>
      <c r="P16" s="94"/>
      <c r="Q16" s="94"/>
      <c r="R16" s="94"/>
    </row>
    <row r="17" spans="1:18" ht="34.5" customHeight="1" x14ac:dyDescent="0.25">
      <c r="A17" s="176" t="s">
        <v>24</v>
      </c>
      <c r="B17" s="176"/>
      <c r="C17" s="176"/>
      <c r="D17" s="176"/>
      <c r="E17" s="176"/>
      <c r="F17" s="176"/>
      <c r="G17" s="176"/>
      <c r="H17" s="176" t="s">
        <v>25</v>
      </c>
      <c r="I17" s="176"/>
      <c r="J17" s="176"/>
      <c r="K17" s="176"/>
      <c r="L17" s="176"/>
      <c r="M17" s="176"/>
      <c r="N17" s="176"/>
      <c r="O17" s="176"/>
      <c r="P17" s="176"/>
      <c r="Q17" s="176"/>
      <c r="R17" s="176"/>
    </row>
    <row r="18" spans="1:18" ht="220.5" customHeight="1" x14ac:dyDescent="0.25">
      <c r="A18" s="94" t="s">
        <v>308</v>
      </c>
      <c r="B18" s="94"/>
      <c r="C18" s="94"/>
      <c r="D18" s="94"/>
      <c r="E18" s="94"/>
      <c r="F18" s="94"/>
      <c r="G18" s="94"/>
      <c r="H18" s="94" t="s">
        <v>307</v>
      </c>
      <c r="I18" s="94"/>
      <c r="J18" s="94"/>
      <c r="K18" s="94"/>
      <c r="L18" s="94"/>
      <c r="M18" s="94"/>
      <c r="N18" s="94"/>
      <c r="O18" s="94"/>
      <c r="P18" s="94"/>
      <c r="Q18" s="94"/>
      <c r="R18" s="94"/>
    </row>
    <row r="19" spans="1:18" ht="33" customHeight="1" x14ac:dyDescent="0.25">
      <c r="A19" s="176" t="s">
        <v>27</v>
      </c>
      <c r="B19" s="176"/>
      <c r="C19" s="176"/>
      <c r="D19" s="176"/>
      <c r="E19" s="176"/>
      <c r="F19" s="176"/>
      <c r="G19" s="176"/>
      <c r="H19" s="176" t="s">
        <v>26</v>
      </c>
      <c r="I19" s="176"/>
      <c r="J19" s="176"/>
      <c r="K19" s="176"/>
      <c r="L19" s="176"/>
      <c r="M19" s="176"/>
      <c r="N19" s="176"/>
      <c r="O19" s="176"/>
      <c r="P19" s="176"/>
      <c r="Q19" s="176"/>
      <c r="R19" s="176"/>
    </row>
    <row r="20" spans="1:18" ht="33" customHeight="1" x14ac:dyDescent="0.25">
      <c r="A20" s="176"/>
      <c r="B20" s="176"/>
      <c r="C20" s="176"/>
      <c r="D20" s="176"/>
      <c r="E20" s="176"/>
      <c r="F20" s="176"/>
      <c r="G20" s="176"/>
      <c r="H20" s="181" t="s">
        <v>28</v>
      </c>
      <c r="I20" s="181"/>
      <c r="J20" s="181"/>
      <c r="K20" s="181" t="s">
        <v>30</v>
      </c>
      <c r="L20" s="181"/>
      <c r="M20" s="181"/>
      <c r="N20" s="181" t="s">
        <v>29</v>
      </c>
      <c r="O20" s="181"/>
      <c r="P20" s="181"/>
      <c r="Q20" s="180" t="s">
        <v>86</v>
      </c>
      <c r="R20" s="180" t="s">
        <v>133</v>
      </c>
    </row>
    <row r="21" spans="1:18" ht="30" customHeight="1" x14ac:dyDescent="0.25">
      <c r="A21" s="94" t="s">
        <v>306</v>
      </c>
      <c r="B21" s="94"/>
      <c r="C21" s="94"/>
      <c r="D21" s="94"/>
      <c r="E21" s="94"/>
      <c r="F21" s="94"/>
      <c r="G21" s="94"/>
      <c r="H21" s="94" t="s">
        <v>305</v>
      </c>
      <c r="I21" s="94"/>
      <c r="J21" s="94"/>
      <c r="K21" s="122">
        <v>45261</v>
      </c>
      <c r="L21" s="122"/>
      <c r="M21" s="122"/>
      <c r="N21" s="91" t="s">
        <v>34</v>
      </c>
      <c r="O21" s="91"/>
      <c r="P21" s="91"/>
      <c r="Q21" s="86" t="s">
        <v>294</v>
      </c>
      <c r="R21" s="83"/>
    </row>
    <row r="22" spans="1:18" ht="33" customHeight="1" x14ac:dyDescent="0.25">
      <c r="A22" s="94" t="s">
        <v>304</v>
      </c>
      <c r="B22" s="94"/>
      <c r="C22" s="94"/>
      <c r="D22" s="94"/>
      <c r="E22" s="94"/>
      <c r="F22" s="94"/>
      <c r="G22" s="94"/>
      <c r="H22" s="94" t="s">
        <v>303</v>
      </c>
      <c r="I22" s="94"/>
      <c r="J22" s="94"/>
      <c r="K22" s="122">
        <v>45261</v>
      </c>
      <c r="L22" s="122"/>
      <c r="M22" s="122"/>
      <c r="N22" s="91" t="s">
        <v>34</v>
      </c>
      <c r="O22" s="91"/>
      <c r="P22" s="91"/>
      <c r="Q22" s="86" t="s">
        <v>294</v>
      </c>
      <c r="R22" s="83" t="s">
        <v>302</v>
      </c>
    </row>
    <row r="23" spans="1:18" ht="30" customHeight="1" x14ac:dyDescent="0.25">
      <c r="A23" s="94" t="s">
        <v>301</v>
      </c>
      <c r="B23" s="94"/>
      <c r="C23" s="94"/>
      <c r="D23" s="94"/>
      <c r="E23" s="94"/>
      <c r="F23" s="94"/>
      <c r="G23" s="94"/>
      <c r="H23" s="94" t="s">
        <v>300</v>
      </c>
      <c r="I23" s="94"/>
      <c r="J23" s="94"/>
      <c r="K23" s="122">
        <v>45199</v>
      </c>
      <c r="L23" s="122"/>
      <c r="M23" s="122"/>
      <c r="N23" s="91" t="s">
        <v>31</v>
      </c>
      <c r="O23" s="91"/>
      <c r="P23" s="91"/>
      <c r="Q23" s="86" t="s">
        <v>294</v>
      </c>
      <c r="R23" s="83"/>
    </row>
    <row r="24" spans="1:18" ht="35.25" customHeight="1" x14ac:dyDescent="0.25">
      <c r="A24" s="94" t="s">
        <v>299</v>
      </c>
      <c r="B24" s="94"/>
      <c r="C24" s="94"/>
      <c r="D24" s="94"/>
      <c r="E24" s="94"/>
      <c r="F24" s="94"/>
      <c r="G24" s="94"/>
      <c r="H24" s="94" t="s">
        <v>298</v>
      </c>
      <c r="I24" s="94"/>
      <c r="J24" s="94"/>
      <c r="K24" s="122">
        <v>45199</v>
      </c>
      <c r="L24" s="122"/>
      <c r="M24" s="122"/>
      <c r="N24" s="91" t="s">
        <v>31</v>
      </c>
      <c r="O24" s="91"/>
      <c r="P24" s="91"/>
      <c r="Q24" s="86" t="s">
        <v>294</v>
      </c>
      <c r="R24" s="83" t="s">
        <v>297</v>
      </c>
    </row>
    <row r="25" spans="1:18" ht="30" customHeight="1" x14ac:dyDescent="0.25">
      <c r="A25" s="94" t="s">
        <v>296</v>
      </c>
      <c r="B25" s="94"/>
      <c r="C25" s="94"/>
      <c r="D25" s="94"/>
      <c r="E25" s="94"/>
      <c r="F25" s="94"/>
      <c r="G25" s="94"/>
      <c r="H25" s="94" t="s">
        <v>295</v>
      </c>
      <c r="I25" s="94"/>
      <c r="J25" s="94"/>
      <c r="K25" s="122">
        <v>45199</v>
      </c>
      <c r="L25" s="122"/>
      <c r="M25" s="122"/>
      <c r="N25" s="91" t="s">
        <v>31</v>
      </c>
      <c r="O25" s="91"/>
      <c r="P25" s="91"/>
      <c r="Q25" s="86" t="s">
        <v>294</v>
      </c>
      <c r="R25" s="83" t="s">
        <v>293</v>
      </c>
    </row>
    <row r="26" spans="1:18" ht="409.5" customHeight="1" x14ac:dyDescent="0.25">
      <c r="A26" s="175" t="s">
        <v>102</v>
      </c>
      <c r="B26" s="190" t="s">
        <v>242</v>
      </c>
      <c r="C26" s="189"/>
      <c r="D26" s="189"/>
      <c r="E26" s="189"/>
      <c r="F26" s="189"/>
      <c r="G26" s="189"/>
      <c r="H26" s="189"/>
      <c r="I26" s="189"/>
      <c r="J26" s="189"/>
      <c r="K26" s="189"/>
      <c r="L26" s="189"/>
      <c r="M26" s="189"/>
      <c r="N26" s="189"/>
      <c r="O26" s="189"/>
      <c r="P26" s="189"/>
      <c r="Q26" s="189"/>
      <c r="R26" s="188"/>
    </row>
    <row r="27" spans="1:18" ht="34.5" customHeight="1" x14ac:dyDescent="0.25">
      <c r="A27" s="176" t="s">
        <v>51</v>
      </c>
      <c r="B27" s="176"/>
      <c r="C27" s="176"/>
      <c r="D27" s="176"/>
      <c r="E27" s="176"/>
      <c r="F27" s="176"/>
      <c r="G27" s="176"/>
      <c r="H27" s="176"/>
      <c r="I27" s="176"/>
      <c r="J27" s="176"/>
      <c r="K27" s="176"/>
      <c r="L27" s="176"/>
      <c r="M27" s="176"/>
      <c r="N27" s="176"/>
      <c r="O27" s="176"/>
      <c r="P27" s="176"/>
      <c r="Q27" s="176"/>
      <c r="R27" s="176"/>
    </row>
    <row r="28" spans="1:18" ht="60" customHeight="1" x14ac:dyDescent="0.25">
      <c r="A28" s="94" t="s">
        <v>292</v>
      </c>
      <c r="B28" s="94"/>
      <c r="C28" s="94"/>
      <c r="D28" s="94"/>
      <c r="E28" s="94"/>
      <c r="F28" s="94"/>
      <c r="G28" s="94"/>
      <c r="H28" s="94"/>
      <c r="I28" s="94"/>
      <c r="J28" s="94"/>
      <c r="K28" s="94"/>
      <c r="L28" s="94"/>
      <c r="M28" s="94"/>
      <c r="N28" s="94"/>
      <c r="O28" s="94"/>
      <c r="P28" s="94"/>
      <c r="Q28" s="94"/>
      <c r="R28" s="94"/>
    </row>
    <row r="29" spans="1:18" ht="27.75" customHeight="1" x14ac:dyDescent="0.25">
      <c r="A29" s="175" t="s">
        <v>35</v>
      </c>
      <c r="B29" s="158">
        <v>45182</v>
      </c>
      <c r="C29" s="158"/>
      <c r="D29" s="158"/>
      <c r="E29" s="158"/>
      <c r="F29" s="175" t="s">
        <v>36</v>
      </c>
      <c r="G29" s="57">
        <v>45212</v>
      </c>
      <c r="H29" s="175" t="s">
        <v>37</v>
      </c>
      <c r="I29" s="94" t="s">
        <v>240</v>
      </c>
      <c r="J29" s="94"/>
      <c r="K29" s="94"/>
      <c r="L29" s="94"/>
      <c r="M29" s="94"/>
      <c r="N29" s="94"/>
      <c r="O29" s="94"/>
      <c r="P29" s="94"/>
      <c r="Q29" s="94"/>
      <c r="R29" s="94"/>
    </row>
    <row r="30" spans="1:18" ht="27.75" customHeight="1" x14ac:dyDescent="0.25">
      <c r="B30" s="199"/>
      <c r="G30" s="199"/>
    </row>
  </sheetData>
  <mergeCells count="61">
    <mergeCell ref="N4:Q4"/>
    <mergeCell ref="Q8:R8"/>
    <mergeCell ref="F5:G12"/>
    <mergeCell ref="H5:R5"/>
    <mergeCell ref="Q6:R6"/>
    <mergeCell ref="Q7:R7"/>
    <mergeCell ref="B11:E11"/>
    <mergeCell ref="Q11:R11"/>
    <mergeCell ref="B12:E12"/>
    <mergeCell ref="Q12:R12"/>
    <mergeCell ref="A1:R2"/>
    <mergeCell ref="B3:G3"/>
    <mergeCell ref="I3:M3"/>
    <mergeCell ref="N3:Q3"/>
    <mergeCell ref="B4:E4"/>
    <mergeCell ref="I4:M4"/>
    <mergeCell ref="Q9:R9"/>
    <mergeCell ref="Q10:R10"/>
    <mergeCell ref="A5:A6"/>
    <mergeCell ref="B5:B6"/>
    <mergeCell ref="C5:C6"/>
    <mergeCell ref="D5:D6"/>
    <mergeCell ref="E5:E6"/>
    <mergeCell ref="A13:R13"/>
    <mergeCell ref="A14:R14"/>
    <mergeCell ref="A15:R15"/>
    <mergeCell ref="A16:R16"/>
    <mergeCell ref="A17:G17"/>
    <mergeCell ref="H17:R17"/>
    <mergeCell ref="A18:G18"/>
    <mergeCell ref="H18:R18"/>
    <mergeCell ref="A19:G20"/>
    <mergeCell ref="H19:R19"/>
    <mergeCell ref="H20:J20"/>
    <mergeCell ref="K20:M20"/>
    <mergeCell ref="N20:P20"/>
    <mergeCell ref="A21:G21"/>
    <mergeCell ref="H21:J21"/>
    <mergeCell ref="K21:M21"/>
    <mergeCell ref="N21:P21"/>
    <mergeCell ref="A22:G22"/>
    <mergeCell ref="H22:J22"/>
    <mergeCell ref="K22:M22"/>
    <mergeCell ref="N22:P22"/>
    <mergeCell ref="A25:G25"/>
    <mergeCell ref="H24:J24"/>
    <mergeCell ref="H25:J25"/>
    <mergeCell ref="K24:M24"/>
    <mergeCell ref="K25:M25"/>
    <mergeCell ref="N24:P24"/>
    <mergeCell ref="N25:P25"/>
    <mergeCell ref="A27:R27"/>
    <mergeCell ref="A28:R28"/>
    <mergeCell ref="B29:E29"/>
    <mergeCell ref="I29:R29"/>
    <mergeCell ref="A23:G23"/>
    <mergeCell ref="H23:J23"/>
    <mergeCell ref="K23:M23"/>
    <mergeCell ref="N23:P23"/>
    <mergeCell ref="B26:R26"/>
    <mergeCell ref="A24:G24"/>
  </mergeCells>
  <conditionalFormatting sqref="N21:P23 N24:N25">
    <cfRule type="containsText" dxfId="131" priority="2" operator="containsText" text="Overdue">
      <formula>NOT(ISERROR(SEARCH("Overdue",N21)))</formula>
    </cfRule>
  </conditionalFormatting>
  <conditionalFormatting sqref="N23:P23 N24:N25">
    <cfRule type="containsText" dxfId="130" priority="1" operator="containsText" text="Off Track">
      <formula>NOT(ISERROR(SEARCH("Off Track",N23)))</formula>
    </cfRule>
  </conditionalFormatting>
  <conditionalFormatting sqref="N21:P23 N24:N25">
    <cfRule type="colorScale" priority="7">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2E4F7DF0-1DD7-4846-AAB0-F0627BDEF38C}">
            <xm:f>NOT(ISERROR(SEARCH('[People - Board Assurance Framework.xlsx]Lists'!#REF!,N21)))</xm:f>
            <xm:f>'[People - Board Assurance Framework.xlsx]Lists'!#REF!</xm:f>
            <x14:dxf>
              <fill>
                <patternFill patternType="gray0625">
                  <bgColor theme="0" tint="-4.9989318521683403E-2"/>
                </patternFill>
              </fill>
            </x14:dxf>
          </x14:cfRule>
          <x14:cfRule type="containsText" priority="4" operator="containsText" id="{8FDA1B18-B722-4DC3-9532-ED0C8B705216}">
            <xm:f>NOT(ISERROR(SEARCH('[People - Board Assurance Framework.xlsx]Lists'!#REF!,N21)))</xm:f>
            <xm:f>'[People - Board Assurance Framework.xlsx]Lists'!#REF!</xm:f>
            <x14:dxf>
              <fill>
                <patternFill>
                  <bgColor theme="5"/>
                </patternFill>
              </fill>
            </x14:dxf>
          </x14:cfRule>
          <x14:cfRule type="containsText" priority="5" operator="containsText" id="{792E906F-DF9F-4F96-A041-E54455F1A2BA}">
            <xm:f>NOT(ISERROR(SEARCH('[People - Board Assurance Framework.xlsx]Lists'!#REF!,N21)))</xm:f>
            <xm:f>'[People - Board Assurance Framework.xlsx]Lists'!#REF!</xm:f>
            <x14:dxf>
              <fill>
                <patternFill>
                  <bgColor theme="0" tint="-0.14996795556505021"/>
                </patternFill>
              </fill>
            </x14:dxf>
          </x14:cfRule>
          <x14:cfRule type="containsText" priority="6" operator="containsText" id="{217BDC3F-87C6-48B4-9C7E-5653752CC7D3}">
            <xm:f>NOT(ISERROR(SEARCH('[People - Board Assurance Framework.xlsx]Lists'!#REF!,N21)))</xm:f>
            <xm:f>'[People - Board Assurance Framework.xlsx]Lists'!#REF!</xm:f>
            <x14:dxf>
              <font>
                <color rgb="FF006100"/>
              </font>
              <fill>
                <patternFill>
                  <bgColor rgb="FFC6EFCE"/>
                </patternFill>
              </fill>
            </x14:dxf>
          </x14:cfRule>
          <xm:sqref>N21:P23 N24:N25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'S:\Board Assurance Framework\[People - Board Assurance Framework.xlsx]Lists'!#REF!</xm:f>
          </x14:formula1>
          <xm:sqref>B12:E12</xm:sqref>
        </x14:dataValidation>
        <x14:dataValidation type="list" allowBlank="1" showInputMessage="1" showErrorMessage="1">
          <x14:formula1>
            <xm:f>'S:\Board Assurance Framework\[People - Board Assurance Framework.xlsx]Lists'!#REF!</xm:f>
          </x14:formula1>
          <xm:sqref>B11:E11</xm:sqref>
        </x14:dataValidation>
        <x14:dataValidation type="list" allowBlank="1" showInputMessage="1" showErrorMessage="1">
          <x14:formula1>
            <xm:f>'S:\Board Assurance Framework\[People - Board Assurance Framework.xlsx]Lists'!#REF!</xm:f>
          </x14:formula1>
          <xm:sqref>E7:E10</xm:sqref>
        </x14:dataValidation>
        <x14:dataValidation type="list" allowBlank="1" showInputMessage="1" showErrorMessage="1">
          <x14:formula1>
            <xm:f>'S:\Board Assurance Framework\[People - Board Assurance Framework.xlsx]Lists'!#REF!</xm:f>
          </x14:formula1>
          <xm:sqref>N21:N25 O21:P23</xm:sqref>
        </x14:dataValidation>
        <x14:dataValidation type="list" allowBlank="1" showInputMessage="1" showErrorMessage="1">
          <x14:formula1>
            <xm:f>'S:\Board Assurance Framework\[People - Board Assurance Framework.xlsx]Lists'!#REF!</xm:f>
          </x14:formula1>
          <xm:sqref>B7:C10</xm:sqref>
        </x14:dataValidation>
        <x14:dataValidation type="list" allowBlank="1" showInputMessage="1" showErrorMessage="1">
          <x14:formula1>
            <xm:f>'S:\Board Assurance Framework\[People - Board Assurance Framework.xlsx]Lists'!#REF!</xm:f>
          </x14:formula1>
          <xm:sqref>B4:E4</xm:sqref>
        </x14:dataValidation>
        <x14:dataValidation type="list" allowBlank="1" showInputMessage="1" showErrorMessage="1">
          <x14:formula1>
            <xm:f>'S:\Board Assurance Framework\[People - Board Assurance Framework.xlsx]Lists'!#REF!</xm:f>
          </x14:formula1>
          <xm:sqref>I4:M4</xm:sqref>
        </x14:dataValidation>
        <x14:dataValidation type="list" allowBlank="1" showInputMessage="1" showErrorMessage="1">
          <x14:formula1>
            <xm:f>'S:\Board Assurance Framework\[People - Board Assurance Framework.xlsx]Lists'!#REF!</xm:f>
          </x14:formula1>
          <xm:sqref>R4</xm:sqref>
        </x14:dataValidation>
        <x14:dataValidation type="list" allowBlank="1" showInputMessage="1" showErrorMessage="1">
          <x14:formula1>
            <xm:f>'S:\Board Assurance Framework\[People - Board Assurance Framework.xlsx]Lists'!#REF!</xm:f>
          </x14:formula1>
          <xm:sqref>I3:M3</xm:sqref>
        </x14:dataValidation>
        <x14:dataValidation type="list" allowBlank="1" showInputMessage="1" showErrorMessage="1">
          <x14:formula1>
            <xm:f>'S:\Board Assurance Framework\[People - Board Assurance Framework.xlsx]Lists'!#REF!</xm:f>
          </x14:formula1>
          <xm:sqref>R3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Patient 1a</vt:lpstr>
      <vt:lpstr>Patient 1b</vt:lpstr>
      <vt:lpstr>Patient 1c</vt:lpstr>
      <vt:lpstr>Patient 1d</vt:lpstr>
      <vt:lpstr>Patient 1e</vt:lpstr>
      <vt:lpstr>Quality 2a</vt:lpstr>
      <vt:lpstr>People 3a</vt:lpstr>
      <vt:lpstr>People 3b</vt:lpstr>
      <vt:lpstr>People 3c</vt:lpstr>
      <vt:lpstr>System &amp; Partnership 4a</vt:lpstr>
      <vt:lpstr>System &amp; Partnership 4b</vt:lpstr>
      <vt:lpstr>System &amp; Partnership 4c</vt:lpstr>
      <vt:lpstr>System &amp; Partnership 4d</vt:lpstr>
      <vt:lpstr>System &amp; Partnership 4e</vt:lpstr>
      <vt:lpstr>Sustainability 5a</vt:lpstr>
      <vt:lpstr>Sustainability 5b</vt:lpstr>
      <vt:lpstr>Sustainability 5c</vt:lpstr>
      <vt:lpstr>Sustainability 5d</vt:lpstr>
      <vt:lpstr>Sustainability 5e</vt:lpstr>
      <vt:lpstr>Sustainability 5g</vt:lpstr>
      <vt:lpstr>Risk Scores</vt:lpstr>
      <vt:lpstr>Lists</vt:lpstr>
    </vt:vector>
  </TitlesOfParts>
  <Company>Medway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Cowell</dc:creator>
  <cp:lastModifiedBy>Claire Cowell</cp:lastModifiedBy>
  <cp:lastPrinted>2023-10-20T11:13:04Z</cp:lastPrinted>
  <dcterms:created xsi:type="dcterms:W3CDTF">2023-07-14T12:28:15Z</dcterms:created>
  <dcterms:modified xsi:type="dcterms:W3CDTF">2023-10-20T11:25:23Z</dcterms:modified>
</cp:coreProperties>
</file>